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570" windowHeight="7770" activeTab="1"/>
  </bookViews>
  <sheets>
    <sheet name="příjmy struktura 2015" sheetId="3" r:id="rId1"/>
    <sheet name="výdaje struktura 2015" sheetId="2" r:id="rId2"/>
    <sheet name="organizace města podrobněji" sheetId="5" r:id="rId3"/>
    <sheet name="VHČ struktura 2015" sheetId="6" r:id="rId4"/>
  </sheets>
  <definedNames>
    <definedName name="_xlnm._FilterDatabase" localSheetId="1" hidden="1">'výdaje struktura 2015'!$1:$900</definedName>
  </definedNames>
  <calcPr calcId="145621"/>
</workbook>
</file>

<file path=xl/calcChain.xml><?xml version="1.0" encoding="utf-8"?>
<calcChain xmlns="http://schemas.openxmlformats.org/spreadsheetml/2006/main">
  <c r="G181" i="5" l="1"/>
  <c r="G186" i="5"/>
  <c r="J85" i="6"/>
  <c r="I85" i="6"/>
  <c r="G261" i="5"/>
  <c r="G258" i="5"/>
  <c r="G255" i="5"/>
  <c r="G251" i="5"/>
  <c r="G247" i="5"/>
  <c r="G243" i="5"/>
  <c r="G239" i="5"/>
  <c r="G235" i="5"/>
  <c r="G231" i="5"/>
  <c r="G227" i="5"/>
  <c r="G223" i="5"/>
  <c r="G218" i="5"/>
  <c r="G214" i="5"/>
  <c r="G210" i="5"/>
  <c r="G206" i="5"/>
  <c r="G202" i="5"/>
  <c r="G198" i="5"/>
  <c r="G194" i="5"/>
  <c r="G190" i="5"/>
  <c r="G177" i="5"/>
  <c r="G173" i="5"/>
  <c r="G141" i="5"/>
  <c r="G137" i="5"/>
  <c r="G133" i="5"/>
  <c r="G129" i="5"/>
  <c r="G125" i="5"/>
  <c r="G121" i="5"/>
  <c r="G117" i="5"/>
  <c r="G113" i="5"/>
  <c r="G109" i="5"/>
  <c r="G105" i="5"/>
  <c r="G101" i="5"/>
  <c r="G97" i="5"/>
  <c r="G93" i="5"/>
  <c r="G89" i="5"/>
  <c r="G85" i="5"/>
  <c r="G81" i="5"/>
  <c r="G77" i="5"/>
  <c r="G73" i="5"/>
  <c r="G69" i="5"/>
  <c r="G65" i="5"/>
  <c r="G61" i="5"/>
  <c r="G57" i="5"/>
  <c r="G144" i="5"/>
  <c r="G147" i="5"/>
  <c r="G151" i="5"/>
  <c r="G155" i="5"/>
  <c r="G159" i="5"/>
  <c r="G163" i="5"/>
  <c r="G167" i="5"/>
  <c r="G53" i="5"/>
  <c r="G48" i="5"/>
  <c r="G739" i="2"/>
  <c r="H172" i="5" l="1"/>
  <c r="H52" i="5"/>
  <c r="K165" i="6"/>
  <c r="K160" i="6" s="1"/>
  <c r="J165" i="6"/>
  <c r="I165" i="6"/>
  <c r="K161" i="6"/>
  <c r="J161" i="6"/>
  <c r="I161" i="6"/>
  <c r="K155" i="6"/>
  <c r="J155" i="6"/>
  <c r="I155" i="6"/>
  <c r="K146" i="6"/>
  <c r="J146" i="6"/>
  <c r="I146" i="6"/>
  <c r="K145" i="6"/>
  <c r="K142" i="6"/>
  <c r="K139" i="6"/>
  <c r="K138" i="6"/>
  <c r="K134" i="6"/>
  <c r="J134" i="6"/>
  <c r="I134" i="6"/>
  <c r="K128" i="6"/>
  <c r="K127" i="6" s="1"/>
  <c r="J128" i="6"/>
  <c r="J105" i="6" s="1"/>
  <c r="I128" i="6"/>
  <c r="K124" i="6"/>
  <c r="K123" i="6"/>
  <c r="K120" i="6"/>
  <c r="K114" i="6"/>
  <c r="K111" i="6"/>
  <c r="K105" i="6"/>
  <c r="K98" i="6" s="1"/>
  <c r="I105" i="6"/>
  <c r="K101" i="6"/>
  <c r="J101" i="6"/>
  <c r="I101" i="6"/>
  <c r="K99" i="6"/>
  <c r="J99" i="6"/>
  <c r="I99" i="6"/>
  <c r="K95" i="6"/>
  <c r="K85" i="6"/>
  <c r="K84" i="6" s="1"/>
  <c r="K83" i="6" s="1"/>
  <c r="K73" i="6"/>
  <c r="K72" i="6" s="1"/>
  <c r="J73" i="6"/>
  <c r="I73" i="6"/>
  <c r="K69" i="6"/>
  <c r="J69" i="6"/>
  <c r="I69" i="6"/>
  <c r="K65" i="6"/>
  <c r="K64" i="6" s="1"/>
  <c r="J65" i="6"/>
  <c r="I65" i="6"/>
  <c r="K42" i="6"/>
  <c r="K38" i="6"/>
  <c r="K37" i="6" s="1"/>
  <c r="J38" i="6"/>
  <c r="I38" i="6"/>
  <c r="K33" i="6"/>
  <c r="J33" i="6"/>
  <c r="I33" i="6"/>
  <c r="K30" i="6"/>
  <c r="K29" i="6" s="1"/>
  <c r="J30" i="6"/>
  <c r="I30" i="6"/>
  <c r="K14" i="6"/>
  <c r="J14" i="6"/>
  <c r="I14" i="6"/>
  <c r="K9" i="6"/>
  <c r="K8" i="6" s="1"/>
  <c r="J9" i="6"/>
  <c r="I9" i="6"/>
  <c r="K4" i="6" l="1"/>
  <c r="K7" i="6"/>
  <c r="G157" i="2"/>
  <c r="H897" i="2" s="1"/>
  <c r="G76" i="3" l="1"/>
  <c r="G776" i="2" l="1"/>
  <c r="G781" i="2"/>
  <c r="G894" i="2"/>
  <c r="G509" i="2" l="1"/>
  <c r="G458" i="2"/>
  <c r="G405" i="2"/>
  <c r="G370" i="2"/>
  <c r="G268" i="2"/>
  <c r="G331" i="2"/>
  <c r="G338" i="2"/>
  <c r="G262" i="2"/>
  <c r="G165" i="2"/>
  <c r="G199" i="2"/>
  <c r="G215" i="2"/>
  <c r="G83" i="2"/>
  <c r="G63" i="2"/>
  <c r="G31" i="2"/>
  <c r="G5" i="2"/>
  <c r="G799" i="2"/>
  <c r="G672" i="2"/>
  <c r="G691" i="2"/>
  <c r="G622" i="2"/>
  <c r="G828" i="2"/>
  <c r="G846" i="2"/>
  <c r="G732" i="2" l="1"/>
  <c r="G706" i="2"/>
  <c r="G666" i="2"/>
  <c r="G648" i="2"/>
  <c r="G607" i="2"/>
  <c r="G515" i="2"/>
  <c r="G794" i="2" l="1"/>
  <c r="G728" i="2"/>
  <c r="G712" i="2"/>
  <c r="G709" i="2"/>
  <c r="G697" i="2"/>
  <c r="G694" i="2"/>
  <c r="G669" i="2"/>
  <c r="G668" i="2" s="1"/>
  <c r="G654" i="2"/>
  <c r="G651" i="2"/>
  <c r="G628" i="2"/>
  <c r="G625" i="2"/>
  <c r="G613" i="2"/>
  <c r="G610" i="2"/>
  <c r="G512" i="2"/>
  <c r="G511" i="2" s="1"/>
  <c r="G507" i="2"/>
  <c r="G464" i="2"/>
  <c r="G461" i="2"/>
  <c r="G456" i="2"/>
  <c r="G411" i="2"/>
  <c r="G408" i="2"/>
  <c r="G403" i="2"/>
  <c r="G376" i="2"/>
  <c r="G373" i="2"/>
  <c r="G368" i="2"/>
  <c r="G344" i="2"/>
  <c r="G341" i="2"/>
  <c r="G265" i="2"/>
  <c r="G260" i="2"/>
  <c r="G221" i="2"/>
  <c r="G218" i="2"/>
  <c r="G162" i="2"/>
  <c r="G155" i="2"/>
  <c r="H154" i="2"/>
  <c r="H152" i="2"/>
  <c r="H151" i="2"/>
  <c r="H150" i="2"/>
  <c r="H149" i="2"/>
  <c r="H148" i="2"/>
  <c r="H146" i="2"/>
  <c r="H145" i="2"/>
  <c r="H144" i="2"/>
  <c r="H143" i="2"/>
  <c r="H141" i="2"/>
  <c r="H140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4" i="2"/>
  <c r="H103" i="2"/>
  <c r="H100" i="2"/>
  <c r="H99" i="2"/>
  <c r="H98" i="2"/>
  <c r="H96" i="2"/>
  <c r="H94" i="2"/>
  <c r="H93" i="2"/>
  <c r="H92" i="2"/>
  <c r="H91" i="2"/>
  <c r="G86" i="2"/>
  <c r="G81" i="2"/>
  <c r="G69" i="2"/>
  <c r="G66" i="2"/>
  <c r="G61" i="2"/>
  <c r="G59" i="2"/>
  <c r="G57" i="2"/>
  <c r="G37" i="2"/>
  <c r="G34" i="2"/>
  <c r="G29" i="2"/>
  <c r="G20" i="2"/>
  <c r="G17" i="2"/>
  <c r="G217" i="2" l="1"/>
  <c r="G16" i="2"/>
  <c r="G159" i="2"/>
  <c r="G609" i="2"/>
  <c r="G693" i="2"/>
  <c r="G708" i="2"/>
  <c r="G650" i="2"/>
  <c r="G89" i="2"/>
  <c r="G33" i="2"/>
  <c r="G65" i="2"/>
  <c r="G624" i="2"/>
  <c r="G161" i="2"/>
  <c r="G407" i="2"/>
  <c r="G340" i="2"/>
  <c r="G264" i="2"/>
  <c r="G372" i="2"/>
  <c r="G460" i="2"/>
  <c r="G861" i="2" l="1"/>
  <c r="G791" i="2"/>
  <c r="G748" i="2"/>
  <c r="G855" i="2"/>
  <c r="G835" i="2"/>
  <c r="G826" i="2"/>
  <c r="G820" i="2"/>
  <c r="G804" i="2"/>
  <c r="G46" i="5" l="1"/>
  <c r="G43" i="5"/>
  <c r="G10" i="5"/>
  <c r="G4" i="5"/>
  <c r="G3" i="5" l="1"/>
  <c r="G758" i="2"/>
  <c r="G788" i="2"/>
  <c r="G785" i="2"/>
  <c r="G774" i="2"/>
  <c r="G772" i="2"/>
  <c r="G769" i="2"/>
  <c r="G766" i="2"/>
  <c r="G763" i="2"/>
  <c r="G760" i="2"/>
  <c r="G753" i="2"/>
  <c r="G741" i="2"/>
  <c r="G744" i="2"/>
  <c r="G4" i="2"/>
  <c r="G63" i="3" l="1"/>
  <c r="G737" i="2"/>
  <c r="G844" i="2"/>
  <c r="H41" i="3"/>
  <c r="H40" i="3"/>
  <c r="H148" i="3"/>
  <c r="H147" i="3"/>
  <c r="H144" i="3"/>
  <c r="G853" i="2"/>
  <c r="G851" i="2"/>
  <c r="H79" i="3"/>
  <c r="H80" i="3"/>
  <c r="H83" i="3"/>
  <c r="H84" i="3"/>
  <c r="H85" i="3"/>
  <c r="H86" i="3"/>
  <c r="H87" i="3"/>
  <c r="H88" i="3"/>
  <c r="H89" i="3"/>
  <c r="G879" i="2"/>
  <c r="G877" i="2"/>
  <c r="G875" i="2"/>
  <c r="G873" i="2"/>
  <c r="G871" i="2"/>
  <c r="G869" i="2"/>
  <c r="H57" i="3"/>
  <c r="H56" i="3"/>
  <c r="H29" i="3"/>
  <c r="G78" i="3" l="1"/>
  <c r="G803" i="2"/>
  <c r="G143" i="3"/>
  <c r="G55" i="3"/>
  <c r="G864" i="2"/>
  <c r="H887" i="2" l="1"/>
  <c r="H60" i="3"/>
  <c r="G58" i="3" s="1"/>
  <c r="H141" i="3" l="1"/>
  <c r="H140" i="3"/>
  <c r="H139" i="3"/>
  <c r="H138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27" i="3"/>
  <c r="H24" i="3"/>
  <c r="H23" i="3"/>
  <c r="H22" i="3"/>
  <c r="H21" i="3"/>
  <c r="H20" i="3"/>
  <c r="H19" i="3"/>
  <c r="H18" i="3"/>
  <c r="H118" i="3" l="1"/>
  <c r="H117" i="3"/>
  <c r="G116" i="3" l="1"/>
  <c r="G114" i="3" s="1"/>
  <c r="H17" i="3"/>
  <c r="H15" i="3"/>
  <c r="H14" i="3"/>
  <c r="H12" i="3"/>
  <c r="H10" i="3"/>
  <c r="H9" i="3"/>
  <c r="H8" i="3"/>
  <c r="H7" i="3"/>
  <c r="G42" i="3"/>
  <c r="H48" i="3"/>
  <c r="G46" i="3" s="1"/>
  <c r="G45" i="3" s="1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36" i="3"/>
  <c r="G34" i="3" s="1"/>
  <c r="H890" i="2"/>
  <c r="H889" i="2"/>
  <c r="H888" i="2"/>
  <c r="H884" i="2"/>
  <c r="G883" i="2" l="1"/>
  <c r="H1" i="2"/>
  <c r="G886" i="2"/>
  <c r="G4" i="3"/>
  <c r="G82" i="3"/>
  <c r="G74" i="3" s="1"/>
  <c r="G882" i="2" l="1"/>
  <c r="I760" i="2"/>
  <c r="I736" i="2"/>
  <c r="G72" i="3"/>
  <c r="G1" i="3" l="1"/>
  <c r="I1" i="3"/>
  <c r="I9" i="2"/>
  <c r="I8" i="2"/>
  <c r="I7" i="2"/>
  <c r="I6" i="2"/>
  <c r="I1" i="2" l="1"/>
  <c r="G85" i="2" l="1"/>
  <c r="G15" i="2" l="1"/>
  <c r="G1" i="2" s="1"/>
  <c r="H1" i="3" s="1"/>
</calcChain>
</file>

<file path=xl/sharedStrings.xml><?xml version="1.0" encoding="utf-8"?>
<sst xmlns="http://schemas.openxmlformats.org/spreadsheetml/2006/main" count="3038" uniqueCount="1254">
  <si>
    <t>Název akce</t>
  </si>
  <si>
    <t>Cestovné (tuzemské i zahraniční)</t>
  </si>
  <si>
    <t>Nákup materiálu jinde nezařazený</t>
  </si>
  <si>
    <t>Konzultační. poradenské a právní služby</t>
  </si>
  <si>
    <t>Název odboru / Název oddělení</t>
  </si>
  <si>
    <t>Odbor kontroly a interního auditu</t>
  </si>
  <si>
    <t>Městská policie</t>
  </si>
  <si>
    <t>Příjmy (MD) schvál.rozp. původní 2014</t>
  </si>
  <si>
    <t>odbor kontroly a interního auditu</t>
  </si>
  <si>
    <t>rezerva</t>
  </si>
  <si>
    <t>ostatní</t>
  </si>
  <si>
    <t>celkem odbor kontroly a interního auditu</t>
  </si>
  <si>
    <t>rezerva neurčená</t>
  </si>
  <si>
    <t>Rozpočet 2015 Výdaje</t>
  </si>
  <si>
    <t>odměny členové komisí</t>
  </si>
  <si>
    <t>odbor kancelář tajemníka</t>
  </si>
  <si>
    <t>odbor kancelář primátora</t>
  </si>
  <si>
    <t>Poznámka</t>
  </si>
  <si>
    <t>Odbor kancelář primátora</t>
  </si>
  <si>
    <t>celkem odbor kancelář primátora</t>
  </si>
  <si>
    <t>výdaje podrobně</t>
  </si>
  <si>
    <t xml:space="preserve">celkem </t>
  </si>
  <si>
    <t>Dopravní podnik města</t>
  </si>
  <si>
    <t>Divadlo F.X.Šaldy</t>
  </si>
  <si>
    <t xml:space="preserve">příspěvek města roční </t>
  </si>
  <si>
    <t>Fond pro opravy a vybavení školských zařízení</t>
  </si>
  <si>
    <t>Fond pro opravy a vybavení kulturních zařízení</t>
  </si>
  <si>
    <t>Fond pro opravy a vybavení komunikací</t>
  </si>
  <si>
    <t>Fond pro opravy a vybavení veřejné zeleně a prostoru</t>
  </si>
  <si>
    <t xml:space="preserve">Spacium </t>
  </si>
  <si>
    <t>sociální a zdravotní poj.</t>
  </si>
  <si>
    <t>dotace</t>
  </si>
  <si>
    <t>A) Rada města, zastupitelstvo, výbory a komise - odměny</t>
  </si>
  <si>
    <t>B) Odbory magistrátu</t>
  </si>
  <si>
    <t>E) Fondy oprav a investic příjmy</t>
  </si>
  <si>
    <t>F) Dotační fond města - příjmy</t>
  </si>
  <si>
    <t>Rozpočet 2015 Příjmy</t>
  </si>
  <si>
    <t>Dluhopis 2 mld</t>
  </si>
  <si>
    <t xml:space="preserve">Provozní úvěry ostatní </t>
  </si>
  <si>
    <t>C) Výdaje na hospodářskou činnost města</t>
  </si>
  <si>
    <t>E) Fondy oprav a investic</t>
  </si>
  <si>
    <t>C) Příjmy z hospodářské činnosti města</t>
  </si>
  <si>
    <t>D) Příjmy ze společností a podílů v nich</t>
  </si>
  <si>
    <t xml:space="preserve">B) Dotace </t>
  </si>
  <si>
    <t>H) Jiné náklady</t>
  </si>
  <si>
    <t>Ekofond</t>
  </si>
  <si>
    <t>Fond prevence</t>
  </si>
  <si>
    <t>Fond pro partnerskou spolupráci</t>
  </si>
  <si>
    <t>Fond pro podporu a rozvoj vzdělávání</t>
  </si>
  <si>
    <t>Fond zdraví</t>
  </si>
  <si>
    <t>Kulturní fond</t>
  </si>
  <si>
    <t>Sportovní fond</t>
  </si>
  <si>
    <t>Fond pro financování sociálních služeb</t>
  </si>
  <si>
    <t>F) Dotační fondy města</t>
  </si>
  <si>
    <t>Fond pro výkupy nemovitostí</t>
  </si>
  <si>
    <t>Fond pro opravy a rozvoj energetických zařízení</t>
  </si>
  <si>
    <t>odbor ekonomiky</t>
  </si>
  <si>
    <t>celkem odbor ekonomiky</t>
  </si>
  <si>
    <t>Knihy. učební pomůcky a tisk</t>
  </si>
  <si>
    <t>Nákup ostatních služeb</t>
  </si>
  <si>
    <t>Služby pošt</t>
  </si>
  <si>
    <t>Splátka úroku dluhopisu</t>
  </si>
  <si>
    <t>Splátka úroku revolving EQUA</t>
  </si>
  <si>
    <t>Splátka úroků kontokorent ČS</t>
  </si>
  <si>
    <t>Splátka úroků kontokorent EQUA</t>
  </si>
  <si>
    <t>Splátka úroků SFŽP odpadní teplo</t>
  </si>
  <si>
    <t>Pojistné majetku města</t>
  </si>
  <si>
    <t>Služby peněžních ústavů EQUA kontokorent</t>
  </si>
  <si>
    <t>Služby peněžních ústavů - Umořovací fond</t>
  </si>
  <si>
    <t>Služby peněžních ústavů - ČS dluhopis</t>
  </si>
  <si>
    <t>Služby peněžních ústavů - celoživotní vzdělávání</t>
  </si>
  <si>
    <t>Pojistné za léčebné výlohy v zahraničí</t>
  </si>
  <si>
    <t>Služby peněžních ústavů - Fond prevence</t>
  </si>
  <si>
    <t>Služby peněžních ústavů - Ekofond</t>
  </si>
  <si>
    <t>Služby peněžních ústavů - Fond zdraví</t>
  </si>
  <si>
    <t>Služby peněžních ústavů - Sportovní fond</t>
  </si>
  <si>
    <t>Služby peněžních ústavů - Kulturní fond</t>
  </si>
  <si>
    <t>Služby peněžních ústavů - Smuteční fond</t>
  </si>
  <si>
    <t>Služby peněžních ústavů - ČNB - SFDI</t>
  </si>
  <si>
    <t>Služby peněžních ústavů - Promenáda</t>
  </si>
  <si>
    <t>Služby peněžních ústavů - operační program konkur</t>
  </si>
  <si>
    <t>Spoluúčast na pojistných událostech</t>
  </si>
  <si>
    <t>Členské příspěvky - Svaz měst a obcí</t>
  </si>
  <si>
    <t>Členské příspěvky - Sdružení obcí Libereckého kraje</t>
  </si>
  <si>
    <t>Členské příspěvky - Euroregion Nisa</t>
  </si>
  <si>
    <t>Rezerva</t>
  </si>
  <si>
    <t>PAR</t>
  </si>
  <si>
    <t>RP</t>
  </si>
  <si>
    <t>ORG</t>
  </si>
  <si>
    <t>Splátka úroků - směnka</t>
  </si>
  <si>
    <t>Platby daní a poplatků státnímu rozpočtu</t>
  </si>
  <si>
    <t>Daň z příjmu právnických osob za obce</t>
  </si>
  <si>
    <t>Daň z nemovitosti</t>
  </si>
  <si>
    <t>Úhrady sankcí jiným rozpočtům</t>
  </si>
  <si>
    <t>Poskytnuté neinv. příspěvky a náhrady</t>
  </si>
  <si>
    <t>příjmy podrobně</t>
  </si>
  <si>
    <t>Příjmy z úroků Fond pro partnerskou spolupráci</t>
  </si>
  <si>
    <t>Příjmy z úroků Městský fond rozvoje bydlení</t>
  </si>
  <si>
    <t>Příjmy z úroků Fond pro podporu a rozvoj vzdělávání</t>
  </si>
  <si>
    <t>Příjmy z úroků Sportovní fond</t>
  </si>
  <si>
    <t>Příjmy z úroků Kulturní fond</t>
  </si>
  <si>
    <t>Příjmy z úroků Odpadní teplo zimní stadion</t>
  </si>
  <si>
    <t>Příjmy z úroků ČS dluhopis</t>
  </si>
  <si>
    <t>Příjmy z úroku Celoživotní vzdělávání</t>
  </si>
  <si>
    <t>Příjmy z úroků Praktické ověřování znalostí</t>
  </si>
  <si>
    <t>Příjmy z úroků Úspora spotřeby energií</t>
  </si>
  <si>
    <t>Příjmy z úroků Operační program konkurenceschopn.</t>
  </si>
  <si>
    <t>Příjmy z úroků ZBÚ EQUA bank</t>
  </si>
  <si>
    <t>Příjmy z úroků ČNB dotační</t>
  </si>
  <si>
    <t>Příjmy z úroků ČNB SFDI</t>
  </si>
  <si>
    <t>Příjmy z úroků Smuteční fond</t>
  </si>
  <si>
    <t>Příjmy z Ekofondu</t>
  </si>
  <si>
    <t>Příjmy z úroků Fond zdraví</t>
  </si>
  <si>
    <t>Příjmy z úroků Fond prevence</t>
  </si>
  <si>
    <t>Příjmy z úroků Podpora moderních forem výuky</t>
  </si>
  <si>
    <t>Příjmy z úroků PPF</t>
  </si>
  <si>
    <t>Příjmy z úroků - směnka</t>
  </si>
  <si>
    <t>Podíl na zisku a z dividend  A. S. A.</t>
  </si>
  <si>
    <t>Podíl na zisku a z dividend Teplárna Liberec</t>
  </si>
  <si>
    <t>Daň z příjmu FO z kapitálových výnosů</t>
  </si>
  <si>
    <t>Daň z příjmu právnických osob</t>
  </si>
  <si>
    <t>Daň z přidané hodnoty</t>
  </si>
  <si>
    <t>Odvody - za odnětí půdy ze zeměď. půdního fondu</t>
  </si>
  <si>
    <t>Poplatky - za odnětí pozemků plnící funkci lesa</t>
  </si>
  <si>
    <t>Daň  z nemovitosti</t>
  </si>
  <si>
    <t>Pokuty - ukládané ČIŽP</t>
  </si>
  <si>
    <t>Poplatky - správní</t>
  </si>
  <si>
    <t>Poplatky - znečišťování ovzduší</t>
  </si>
  <si>
    <t>Poplatky - psi</t>
  </si>
  <si>
    <t>Poplatky - lázeňský nebo rekreační pobyt</t>
  </si>
  <si>
    <t>Poplatky - užívání veřejného prostranství</t>
  </si>
  <si>
    <t>Poplatky - ubytovací kapacity</t>
  </si>
  <si>
    <t>Poplatky - místní - zrušené</t>
  </si>
  <si>
    <t>Odvody - výtěžek z provozování loterií</t>
  </si>
  <si>
    <t>Odvody - výherní hrací přístroje</t>
  </si>
  <si>
    <t>Pokuty - stavební přestupek občan</t>
  </si>
  <si>
    <t>Pokuta - živnostenské</t>
  </si>
  <si>
    <t>Pokuty - vozidla</t>
  </si>
  <si>
    <t>Pokuty - řidiči</t>
  </si>
  <si>
    <t>Pokuty - doprava</t>
  </si>
  <si>
    <t>Pokuty - přestupky doprava</t>
  </si>
  <si>
    <t>Pokuty - tombola</t>
  </si>
  <si>
    <t>Pokuty - státní památková péče</t>
  </si>
  <si>
    <t>Pokuty - výherní automaty</t>
  </si>
  <si>
    <t>Pokuty - ochrana přírody a krajiny</t>
  </si>
  <si>
    <t>Pokuty - voda</t>
  </si>
  <si>
    <t>Pokuty - lesní hospodářství</t>
  </si>
  <si>
    <t>Pokuty - odpady</t>
  </si>
  <si>
    <t>Pokuty - týrání zvířat</t>
  </si>
  <si>
    <t>Pokuty - ovzduší</t>
  </si>
  <si>
    <t>Pokuty - půdní fond</t>
  </si>
  <si>
    <t>Pokuty - kácení  stromů</t>
  </si>
  <si>
    <t>Pokuty - fyzické osoby</t>
  </si>
  <si>
    <t>Náklady řízení - životní prostředí</t>
  </si>
  <si>
    <t>Pokuty - vážení vozidel</t>
  </si>
  <si>
    <t>Splátka kontokorentu - ČS, a.s.</t>
  </si>
  <si>
    <t>Splátka kontokorentu - Equa bank, a. s.</t>
  </si>
  <si>
    <t>Splátka půjčky SFŽP - využití odpad. tepla - UZ 90106</t>
  </si>
  <si>
    <t>nedaňové příjmy</t>
  </si>
  <si>
    <t>kapitálové příjmy</t>
  </si>
  <si>
    <t>běžné výdaje</t>
  </si>
  <si>
    <t>kapitálové výdaje</t>
  </si>
  <si>
    <t>G) Dluhopis, úvěry apod.</t>
  </si>
  <si>
    <t>Daňové příjmy ze státního rozpočtu</t>
  </si>
  <si>
    <t>Daňové příjmy a poplatky upravené městem</t>
  </si>
  <si>
    <t>Správní poplatky</t>
  </si>
  <si>
    <t>Pravidelné dotace</t>
  </si>
  <si>
    <t>Dotace jednorázové pod smlouvou, příjem v roce 2015</t>
  </si>
  <si>
    <t>celkové podrobné příjmy viz část Hospodářská činnost města</t>
  </si>
  <si>
    <t>Příjmy z hospodáření</t>
  </si>
  <si>
    <t>Podíl na zisku a z dividend  Liberecká IS</t>
  </si>
  <si>
    <t>Podíl na zisku a z dividend TSML</t>
  </si>
  <si>
    <t>Podíl na zisku a z dividend SAJ</t>
  </si>
  <si>
    <t>Podíl na zisku a z dividend  ELSET</t>
  </si>
  <si>
    <t>Podíl na zisku a z dividend SVS</t>
  </si>
  <si>
    <t>Další příjmy</t>
  </si>
  <si>
    <t>Příjmy z refinancování dluhopisu 2 mld.</t>
  </si>
  <si>
    <t>Kladné úroky z provozních účtů města</t>
  </si>
  <si>
    <t>Příjmy z pokut</t>
  </si>
  <si>
    <t>příděl do fondu 2015</t>
  </si>
  <si>
    <t>Fond pro opravy a vybavení sociálních zařízení</t>
  </si>
  <si>
    <t>Fond pro rozvoj sociálního bydlení</t>
  </si>
  <si>
    <t>Cestovné</t>
  </si>
  <si>
    <t>Poskytnuté neinvestiční příspěvky a náhrady</t>
  </si>
  <si>
    <t>odbor právní a veřejných zakázek</t>
  </si>
  <si>
    <t>Odbor právní a veřejných zakázek</t>
  </si>
  <si>
    <t>Pohoštění</t>
  </si>
  <si>
    <t>Neinvestiční transfery občanským sdružením</t>
  </si>
  <si>
    <t>Služby - banka foto a video</t>
  </si>
  <si>
    <t>Služby - inzerce</t>
  </si>
  <si>
    <t>Služby - jednorázové prezentační akce</t>
  </si>
  <si>
    <t>Služby - monitoring</t>
  </si>
  <si>
    <t>Služby - výstavy a výzdoby</t>
  </si>
  <si>
    <t>Služby - partnerská města</t>
  </si>
  <si>
    <t>Věcné dary</t>
  </si>
  <si>
    <t>Veřejnoprávní smlouva - Frýdlant v Čechách</t>
  </si>
  <si>
    <t>Příjmy ostatní</t>
  </si>
  <si>
    <t>Drobný hmotný dlouhodobý majetek</t>
  </si>
  <si>
    <t>Opravy a udržování</t>
  </si>
  <si>
    <t>Platy zaměstnanců v pracovním poměru</t>
  </si>
  <si>
    <t>Ostatní osobní výdaje</t>
  </si>
  <si>
    <t>Povinné pojistné na sociálním zabezpečení</t>
  </si>
  <si>
    <t>Povinné pojistné na veřejné zdravotní pojištění</t>
  </si>
  <si>
    <t>Ostatní povinné pojistné hrazené zaměstnavatelem</t>
  </si>
  <si>
    <t>Prádlo. oděv a obuv</t>
  </si>
  <si>
    <t>Studená voda</t>
  </si>
  <si>
    <t>Teplo</t>
  </si>
  <si>
    <t>Elektrická energie</t>
  </si>
  <si>
    <t>Plyn</t>
  </si>
  <si>
    <t>Pohonné hmoty a maziva</t>
  </si>
  <si>
    <t>Nájemné</t>
  </si>
  <si>
    <t>Služby telekomunikací a radiokomunikací</t>
  </si>
  <si>
    <t>Nákup nápojů (podle zákoníku práce)</t>
  </si>
  <si>
    <t>Nákup materiálu - projekty prevence kriminality</t>
  </si>
  <si>
    <t>Nákup materiálu - kamerový systém</t>
  </si>
  <si>
    <t>Elektrická energie kamery</t>
  </si>
  <si>
    <t>Poplatek za zpracování mezd - ČS. a. s.</t>
  </si>
  <si>
    <t>Školení a vzdělávání strážníků</t>
  </si>
  <si>
    <t>Stravné</t>
  </si>
  <si>
    <t>Služby - nové projekty. podíl obce</t>
  </si>
  <si>
    <t>Služby - kamerový systém</t>
  </si>
  <si>
    <t>Oprava městského kamerového systému</t>
  </si>
  <si>
    <t>Programové vybavení</t>
  </si>
  <si>
    <t>Poplatek ČTÚ - kamerový systém</t>
  </si>
  <si>
    <t>Stroje. přístroje</t>
  </si>
  <si>
    <t>Dopravní prostředky</t>
  </si>
  <si>
    <t xml:space="preserve">celkem odbor </t>
  </si>
  <si>
    <t>Služby - inzerce poplatky za zveřejnění</t>
  </si>
  <si>
    <t>Náhrady za náklady soudního řízení</t>
  </si>
  <si>
    <t>Nákup kolků</t>
  </si>
  <si>
    <t>Školení a vzdělávání</t>
  </si>
  <si>
    <t>Služby zpracování dat</t>
  </si>
  <si>
    <t>Strategický plán. akční plán</t>
  </si>
  <si>
    <t>Aktivity projektu Zdravé město - NNO</t>
  </si>
  <si>
    <t>oddělení rozvojové koncepce</t>
  </si>
  <si>
    <t>Nájemné pozemku - lesy</t>
  </si>
  <si>
    <t>Služby - Integrovaný systém řízení SML</t>
  </si>
  <si>
    <t>Služby - náklady projektové kanceláře</t>
  </si>
  <si>
    <t>Pohoštění NN - Integrovaný systém řízení SML</t>
  </si>
  <si>
    <t>Účastnické poplatky na konferenci</t>
  </si>
  <si>
    <t>Dlouhodobý nehmotný majetek - věcná břemena</t>
  </si>
  <si>
    <t>Výkupy pozemků</t>
  </si>
  <si>
    <t>oddělení přípravy a řízení projektů</t>
  </si>
  <si>
    <t>Odbor strategického rozvoje a dotací</t>
  </si>
  <si>
    <t>celkem odbor strategického rozvoje a dotací</t>
  </si>
  <si>
    <t>Odbor majetkové správy</t>
  </si>
  <si>
    <t>Nákup služeb</t>
  </si>
  <si>
    <t>Znalečné</t>
  </si>
  <si>
    <t>Geometrické zaměřování</t>
  </si>
  <si>
    <t>Ostatní poskytované zálohy a jistiny</t>
  </si>
  <si>
    <t>Výkupy pozemků - SČE</t>
  </si>
  <si>
    <t>Splátka kupní ceny SK Ještěd</t>
  </si>
  <si>
    <t>oddělení majetkové evidence a dispozic</t>
  </si>
  <si>
    <t>Nájem</t>
  </si>
  <si>
    <t>Vybavení MŠ</t>
  </si>
  <si>
    <t>Vybavení ZŠ</t>
  </si>
  <si>
    <t>Nákup materiálu MŠ</t>
  </si>
  <si>
    <t>Nákup materiálu ZŠ</t>
  </si>
  <si>
    <t>Splátka úroků - provedení základních opatření</t>
  </si>
  <si>
    <t>Energetický management</t>
  </si>
  <si>
    <t>Projektová dokumentace k opravám majetku SML</t>
  </si>
  <si>
    <t>Posudky ZŠ</t>
  </si>
  <si>
    <t>Posudky MŠ</t>
  </si>
  <si>
    <t>Opravy vyplývající z aktuál.technického stavu ZŠ</t>
  </si>
  <si>
    <t>Opravy vyplývající z aktuál.technického stavu MŠ</t>
  </si>
  <si>
    <t>Údržba kotelen a výměníků ZŠ</t>
  </si>
  <si>
    <t>Údržba kotelen a výměníků MŠ</t>
  </si>
  <si>
    <t>Školy - provedení základních opatření</t>
  </si>
  <si>
    <t>Údržba kotelen a výměníkových stanic</t>
  </si>
  <si>
    <t>Oprava a údržba nebytových objektů</t>
  </si>
  <si>
    <t>Opravy budov</t>
  </si>
  <si>
    <t>Pokuty</t>
  </si>
  <si>
    <t>Investiční akce MŠ</t>
  </si>
  <si>
    <t>Investiční akce ZŠ</t>
  </si>
  <si>
    <t>Opravy - sdružení Čáp</t>
  </si>
  <si>
    <t>Kanalizace - Na Valech</t>
  </si>
  <si>
    <t>oddělení správy objektů a zařízení</t>
  </si>
  <si>
    <t>Odbor správy veřejného majetku</t>
  </si>
  <si>
    <t>celkem odbor správy veřejného majetku</t>
  </si>
  <si>
    <t>Nákup materiálu jinde nazařazený</t>
  </si>
  <si>
    <t>Konzultační. poradenské a právní služby - právníci</t>
  </si>
  <si>
    <t>Nákup materiálu VO a SSZ</t>
  </si>
  <si>
    <t>Elektrická energie pro pozemní komunikace</t>
  </si>
  <si>
    <t>Nájemné za půdu - komunikace</t>
  </si>
  <si>
    <t>Služby - VO a SSZ</t>
  </si>
  <si>
    <t>Havárie mosty - bezpečnostní opatření</t>
  </si>
  <si>
    <t>Služby - skládka stavebního materiálu Otavská</t>
  </si>
  <si>
    <t>Nové názvy ulic</t>
  </si>
  <si>
    <t>Geometrické plány</t>
  </si>
  <si>
    <t>Projektová dokumentace neinv.akcí - komunikace</t>
  </si>
  <si>
    <t>Projektová dokumentace - havárie mosty</t>
  </si>
  <si>
    <t>Havarijní opravy schodišť. mostů a opěrných zdí</t>
  </si>
  <si>
    <t>Havarijní opravy komunikací</t>
  </si>
  <si>
    <t>Sdružené opravy (opravy inženýrských sítí)</t>
  </si>
  <si>
    <t>Opravy přístřešků autobusových zastávek MHD</t>
  </si>
  <si>
    <t>Údržba stavebních prvků veřejné zeleně</t>
  </si>
  <si>
    <t>Komunikace - opravy autobusových zálivů</t>
  </si>
  <si>
    <t>Údržba plochy letiště</t>
  </si>
  <si>
    <t>Komunální systém a správa reklam ELSET</t>
  </si>
  <si>
    <t>Služby VO a SSZ - licence</t>
  </si>
  <si>
    <t>Dopravní hřiště - služby</t>
  </si>
  <si>
    <t>Dopravní hřiště - energie</t>
  </si>
  <si>
    <t>Oprava komunikace Slunečná</t>
  </si>
  <si>
    <t xml:space="preserve">Oprava komunikace Klicperova </t>
  </si>
  <si>
    <t>Zimní údržba včetně zimního a letního čištění</t>
  </si>
  <si>
    <t>Údržba komunikací vč. přísl. a zeleně - 33/06</t>
  </si>
  <si>
    <t>20121000000</t>
  </si>
  <si>
    <t>Údržba komunikací vč. přísl. a zeleně - 33/06-služby</t>
  </si>
  <si>
    <t>TSML</t>
  </si>
  <si>
    <t>odbor správy veřejného majetku</t>
  </si>
  <si>
    <t>Převod z BÚ fondu na ZBÚ - konsolidační položka</t>
  </si>
  <si>
    <t>Příděl do fondu ze ZBÚ - konsolidační položka</t>
  </si>
  <si>
    <t>Vojenské hřbitovy</t>
  </si>
  <si>
    <t>Projektová dokumentace neinvest. akcí - hřbitovy</t>
  </si>
  <si>
    <t>Opravy a údržba hřbitovů</t>
  </si>
  <si>
    <t>Nákup služeb hřbitovy</t>
  </si>
  <si>
    <t>Nákup materiálu hřbitovy</t>
  </si>
  <si>
    <t>Členské příspěvky</t>
  </si>
  <si>
    <t>Úhrada svozové společnosti A. S. A.</t>
  </si>
  <si>
    <t>Separovaný sběr. PET - smlouva</t>
  </si>
  <si>
    <t>Sběrný dvůr - smlouva</t>
  </si>
  <si>
    <t>Nebezpečné odpady VOK - smlouva kontejnery</t>
  </si>
  <si>
    <t>Odtahy vozidel</t>
  </si>
  <si>
    <t>Nákup služeb kreamatorium</t>
  </si>
  <si>
    <t>Opravy a udržování krematorium</t>
  </si>
  <si>
    <t xml:space="preserve">Studená voda - hřbitovy </t>
  </si>
  <si>
    <t xml:space="preserve">Elektrická energie - hřbitovy </t>
  </si>
  <si>
    <t>Dopravní hřiště - vybavení</t>
  </si>
  <si>
    <t>Drobné stavby - hřbitovy</t>
  </si>
  <si>
    <t>EKO KOM - sběr surovin</t>
  </si>
  <si>
    <t>Konsolidační položky  - Smuteční fond</t>
  </si>
  <si>
    <t>Příjem na běžný účet fondu - Smuteční fond</t>
  </si>
  <si>
    <t>Příjem na ZBÚ - Smuteční fond</t>
  </si>
  <si>
    <t>celkem odbor odbor hlavního architekta</t>
  </si>
  <si>
    <t>Odbor hlavního architekta</t>
  </si>
  <si>
    <t>Odbor ekologie a veřejného prostoru</t>
  </si>
  <si>
    <t>celkem odbor ekologie a veřejného prostoru</t>
  </si>
  <si>
    <t>Odbor cestovního ruchu a sportu</t>
  </si>
  <si>
    <t>Územně analytické podklady</t>
  </si>
  <si>
    <t>Dlouhodobý nehmotný majetek-územní studie zeleně</t>
  </si>
  <si>
    <t>Dlouhodobý nehmotný majetek-nový územní plán</t>
  </si>
  <si>
    <t>Dlouhodobý nehmotný majetek-dopravní studie-podkl.</t>
  </si>
  <si>
    <t>Dlouhodobý nehmotný majetek-územní studie iniciovan.</t>
  </si>
  <si>
    <t>Dlouhodobý nehmotný majetek-platný územní plán</t>
  </si>
  <si>
    <t>Dlouhodobý nehmotný majetek-územní studie lokalit</t>
  </si>
  <si>
    <t>Studie</t>
  </si>
  <si>
    <t>Humanizace protipovodňových opatření dolního centra</t>
  </si>
  <si>
    <t>Služby - energetické štítky budov</t>
  </si>
  <si>
    <t>odbor hlavního architekta</t>
  </si>
  <si>
    <t>Příjmy - poskytování služeb a výrobků</t>
  </si>
  <si>
    <t>Služby - správa skládek</t>
  </si>
  <si>
    <t>Masarykova - obnova stromořadí</t>
  </si>
  <si>
    <t>Opravy a udržování - vodní toky</t>
  </si>
  <si>
    <t>Sanace skalních masivů - havarijní opravy</t>
  </si>
  <si>
    <t>Mobiliář - lavičky + koše</t>
  </si>
  <si>
    <t>Náhradní výsadba</t>
  </si>
  <si>
    <t xml:space="preserve">Pěstební opatření </t>
  </si>
  <si>
    <t>Projektová dokumentace neinvestičních akcí - zeleň</t>
  </si>
  <si>
    <t>Vánoční strom</t>
  </si>
  <si>
    <t>Monitoring křídlatky</t>
  </si>
  <si>
    <t>Kontejnerová stání - úpravy stávajících</t>
  </si>
  <si>
    <t>Recyklace odpadu</t>
  </si>
  <si>
    <t>Deratizace města Liberec</t>
  </si>
  <si>
    <t>Monitoring skládky Františkov</t>
  </si>
  <si>
    <t>celkem odbor cestovního ruchu a sportu</t>
  </si>
  <si>
    <t>Odbor školství, kultury a sociálních věcí</t>
  </si>
  <si>
    <t>celkem odbor školství, kultury a sociálních věcí</t>
  </si>
  <si>
    <t>Odvody - odpisy MŠ</t>
  </si>
  <si>
    <t>Odvody - odpisy ZŠ</t>
  </si>
  <si>
    <t>Splátka návratné finanční výpomoci – ZŠ Kaplického</t>
  </si>
  <si>
    <t>oddělení školství a kultury</t>
  </si>
  <si>
    <t>Odvody - odpisy Botanická zahrada</t>
  </si>
  <si>
    <t>Odvody - odpisy Zoologická zahrada</t>
  </si>
  <si>
    <t>Odvody - odpisy Divadlo F. X. Šaldy</t>
  </si>
  <si>
    <t>Odvody - odpisy Naivní divadlo</t>
  </si>
  <si>
    <t>Odvody - odpisy Dětské centrum Sluníčko</t>
  </si>
  <si>
    <t>Odvody - odpisy Centrum zdravotní a sociální péče</t>
  </si>
  <si>
    <t xml:space="preserve">oddělení humanitní </t>
  </si>
  <si>
    <t>Příspěvek stravování ZŠ</t>
  </si>
  <si>
    <t>Příspěvek soukromým MŠ</t>
  </si>
  <si>
    <t>Příspěvek Veletrh dětské knihy</t>
  </si>
  <si>
    <t>Jídelny v ekonomickém pronájmu</t>
  </si>
  <si>
    <t>Zápis příspěvkových organizací do obch. rejstříku</t>
  </si>
  <si>
    <t>Koncerty a ostatní služby</t>
  </si>
  <si>
    <t>Letní setkávání s divadlem 2014</t>
  </si>
  <si>
    <t>Liberecký jarmark 2014</t>
  </si>
  <si>
    <t>Bohemia Jazz Fest</t>
  </si>
  <si>
    <t>Neinv. transfery obecně prospěšným spol. - Spacium provoz</t>
  </si>
  <si>
    <t>Neinv. příspěvky zřázeným PO - Mládež a kultura</t>
  </si>
  <si>
    <t>Neinv.přísp.zřízeným PO-Botanická zahrada -provoz</t>
  </si>
  <si>
    <t>Neinv.přísp.zřízeným PO-Botanická zahrada -odpisy</t>
  </si>
  <si>
    <t>Neinv.přísp.zřízeným PO-Zoologická zahrada -provoz</t>
  </si>
  <si>
    <t>Neinv.přísp.zřízeným PO-Zoologická zahrada -odpisy</t>
  </si>
  <si>
    <t>Neinv.přísp. zřízeným PO-Divadlo F.X.Šaldy - provoz</t>
  </si>
  <si>
    <t>Neinv.přísp. zřízeným PO-Divadlo F.X.Šaldy - odpisy</t>
  </si>
  <si>
    <t>Neinv.přísp. zřízeným PO - Naivní divadlo - provoz</t>
  </si>
  <si>
    <t>Neinv.přísp. zřízeným PO - Naivní divadlo - odpisy</t>
  </si>
  <si>
    <t>Neinv.přísp. zřízeným PO - MŠ Beruška - provoz</t>
  </si>
  <si>
    <t>Neinv.přísp. zřízeným PO - MŠ Beruška - energie</t>
  </si>
  <si>
    <t>Neinv.přísp. zřízeným PO - MŠ Beruška - odpisy</t>
  </si>
  <si>
    <t>Neinv.přísp. zřízeným PO - MŠ Čtyřlístek - provoz</t>
  </si>
  <si>
    <t>Neinv.přísp. zřízeným PO - MŠ Čtyřlístek - energie</t>
  </si>
  <si>
    <t>Neinv.přísp. zřízeným PO - MŠ Čtyřlístek - odpisy</t>
  </si>
  <si>
    <t>Neinv.přísp. zřízeným PO - MŠ Delfínek - provoz</t>
  </si>
  <si>
    <t>Neinv.přísp. zřízeným PO - MŠ Delfínek - energie</t>
  </si>
  <si>
    <t>Neinv.přísp. zřízeným PO - MŠ Delfínek - odpisy</t>
  </si>
  <si>
    <t>Neinv.přísp. zřízeným PO - MŠ Dětská - provoz</t>
  </si>
  <si>
    <t>Neinv.přísp. zřízeným PO - MŠ Dětská - energie</t>
  </si>
  <si>
    <t>Neinv.přísp. zřízeným PO - MŠ Dětská - odpisy</t>
  </si>
  <si>
    <t>Neinv.přísp. zřízeným PO - MŠ Hvězdička - provoz</t>
  </si>
  <si>
    <t>Neinv.přísp. zřízeným PO - MŠ Hvězdička - energie</t>
  </si>
  <si>
    <t>Neinv.přísp. zřízeným PO - MŠ Hvězdička - odpisy</t>
  </si>
  <si>
    <t>Neinv.přísp. zřízeným PO - MŠ Pastelka - provoz</t>
  </si>
  <si>
    <t>Neinv.přísp. zřízeným PO - MŠ Pastelka - energie</t>
  </si>
  <si>
    <t>Neinv.přísp. zřízeným PO - MŠ Pastelka - odpisy</t>
  </si>
  <si>
    <t>Neinv.přísp. zřízeným PO - MŠ Jablůňka - provoz</t>
  </si>
  <si>
    <t>Neinv.přísp. zřízeným PO - MŠ Jablůňka - energie</t>
  </si>
  <si>
    <t>Neinv.přísp. zřízeným PO - MŠ Jablůňka - odpisy</t>
  </si>
  <si>
    <t>Neinv.přísp. zřízeným PO - MŠ Jeřmanická - provoz</t>
  </si>
  <si>
    <t>Neinv.přísp. zřízeným PO - MŠ Jeřmanická - energie</t>
  </si>
  <si>
    <t>Neinv.přísp. zřízeným PO - MŠ Jeřmanická - odpisy</t>
  </si>
  <si>
    <t>Neinv.přísp. zřízeným PO - MŠ Jizerka - provoz</t>
  </si>
  <si>
    <t>Neinv.přísp. zřízeným PO - MŠ Jizerka - energie</t>
  </si>
  <si>
    <t>Neinv.přísp. zřízeným PO - MŠ Jizerka - odpisy</t>
  </si>
  <si>
    <t>Neinv.přísp. zřízeným PO - MŠ Kamarád - provoz</t>
  </si>
  <si>
    <t>Neinv.přísp. zřízeným PO - MŠ Kamarád - energie</t>
  </si>
  <si>
    <t>Neinv.přísp. zřízeným PO - MŠ Kamarád - odpisy</t>
  </si>
  <si>
    <t>Neinv.přísp. zřízeným PO - MŠ Klášterní - provoz</t>
  </si>
  <si>
    <t>Neinv.přísp. zřízeným PO - MŠ Klášterní - energie</t>
  </si>
  <si>
    <t>Neinv.přísp. zřízeným PO - MŠ Klášterní - odpisy</t>
  </si>
  <si>
    <t>Neinv.přísp. zřízeným PO - MŠ Klíček - provoz</t>
  </si>
  <si>
    <t>Neinv.přísp. zřízeným PO - MŠ Klíček - energie</t>
  </si>
  <si>
    <t>Neinv.přísp. zřízeným PO - MŠ Klíček - odpisy</t>
  </si>
  <si>
    <t>Neinv.přísp. zřízeným PO - MŠ Klubíčko - provoz</t>
  </si>
  <si>
    <t>Neinv.přísp. zřízeným PO - MŠ Klubíčko - energie</t>
  </si>
  <si>
    <t>Neinv.přísp. zřízeným PO - MŠ Klubíčko - odpisy</t>
  </si>
  <si>
    <t>Neinv.přísp. zřízeným PO - MŠ Korálek - provoz</t>
  </si>
  <si>
    <t>Neinv.přísp. zřízeným PO - MŠ Korálek - energie</t>
  </si>
  <si>
    <t>Neinv.přísp. zřízeným PO - MŠ Korálek - odpisy</t>
  </si>
  <si>
    <t>Neinv.přísp. zřízeným PO - MŠ Kytička - provoz</t>
  </si>
  <si>
    <t>Neinv.přísp. zřízeným PO - MŠ Kytička - energie</t>
  </si>
  <si>
    <t>Neinv.přísp. zřízeným PO - MŠ Kytička - odpisy</t>
  </si>
  <si>
    <t>Neinv.přísp. zřízeným PO - MŠ Malínek - provoz</t>
  </si>
  <si>
    <t>Neinv.přísp. zřízeným PO - MŠ Malínek - energie</t>
  </si>
  <si>
    <t>Neinv.přísp. zřízeným PO - MŠ Malínek - odpisy</t>
  </si>
  <si>
    <t>Neinv.přísp. zřízeným PO - MŠ Matoušova - provoz</t>
  </si>
  <si>
    <t>Neinv.přísp. zřízeným PO - MŠ Matoušova - energie</t>
  </si>
  <si>
    <t>Neinv.přísp. zřízeným PO - MŠ Matoušova - odpisy</t>
  </si>
  <si>
    <t>Neinv.přísp. zřízeným PO - MŠ Motýlek - provoz</t>
  </si>
  <si>
    <t>Neinv.přísp. zřízeným PO - MŠ Motýlek - energie</t>
  </si>
  <si>
    <t>Neinv.přísp. zřízeným PO - MŠ Motýlek - odpisy</t>
  </si>
  <si>
    <t>Neinv.přísp. zřízeným PO - MŠ Nad Přehradou - provoz</t>
  </si>
  <si>
    <t>Neinv.přísp. zřízeným PO - MŠ Nad Přehradou - energie</t>
  </si>
  <si>
    <t>Neinv.přísp. zřízeným PO - MŠ Nad Přehradou - odpisy</t>
  </si>
  <si>
    <t>Neinv.přísp. zřízeným PO - MŠ Pod Ještědem - provoz</t>
  </si>
  <si>
    <t>Neinv.přísp. zřízeným PO - MŠ Pod Ještědem - energie</t>
  </si>
  <si>
    <t>Neinv.přísp. zřízeným PO - MŠ Pod Ještědem - odpisy</t>
  </si>
  <si>
    <t>Neinv.přísp. zřízeným PO - MŠ Pohádka - provoz</t>
  </si>
  <si>
    <t>Neinv.přísp. zřízeným PO - MŠ Pohádka - energie</t>
  </si>
  <si>
    <t>Neinv.přísp. zřízeným PO - MŠ Pohádka - odpisy</t>
  </si>
  <si>
    <t>Neinv.přísp. zřízeným PO - MŠ Pramínek - provoz</t>
  </si>
  <si>
    <t>Neinv.přísp. zřízeným PO - MŠ Pramínek - energie</t>
  </si>
  <si>
    <t>Neinv.přísp. zřízeným PO - MŠ Pramínek - odpisy</t>
  </si>
  <si>
    <t>Neinv.přísp. zřízeným PO - MŠ Rolnička - provoz</t>
  </si>
  <si>
    <t>Neinv.přísp. zřízeným PO - MŠ Rolnička - energie</t>
  </si>
  <si>
    <t>Neinv.přísp. zřízeným PO - MŠ Rosnička - provoz</t>
  </si>
  <si>
    <t>Neinv.přísp. zřízeným PO - MŠ Rosnička - energie</t>
  </si>
  <si>
    <t>Neinv.přísp. zřízeným PO - MŠ Sedmikráska - provoz</t>
  </si>
  <si>
    <t>Neinv.přísp. zřízeným PO - MŠ Sedmikráska - energie</t>
  </si>
  <si>
    <t>Neinv.přísp. zřízeným PO - MŠ Sedmikráska - odpisy</t>
  </si>
  <si>
    <t>Neinv.přísp. zřízeným PO - MŠ Sluníčko - provoz</t>
  </si>
  <si>
    <t>Neinv.přísp. zřízeným PO - MŠ Sluníčko - energie</t>
  </si>
  <si>
    <t>Neinv.přísp. zřízeným PO - MŠ Sluníčko - odpisy</t>
  </si>
  <si>
    <t>Neinv.přísp. zřízeným PO - MŠ Srdíčko - provoz</t>
  </si>
  <si>
    <t>Neinv.přísp. zřízeným PO - MŠ Srdíčko - energie</t>
  </si>
  <si>
    <t>Neinv.přísp. zřízeným PO - MŠ Srdíčko - odpisy</t>
  </si>
  <si>
    <t>Neinv.přísp. zřízeným PO - MŠ Stromovka - provoz</t>
  </si>
  <si>
    <t>Neinv.přísp. zřízeným PO - MŠ Stromovka - energie</t>
  </si>
  <si>
    <t>Neinv.přísp. zřízeným PO - MŠ Stromovka - odpisy</t>
  </si>
  <si>
    <t>Neinv.přísp. zřízeným PO - MŠ U Bertíka - provoz</t>
  </si>
  <si>
    <t>Neinv.přísp. zřízeným PO - MŠ U Bertíka - energie</t>
  </si>
  <si>
    <t>Neinv.přísp. zřízeným PO - MŠ U Bertíka - odpisy</t>
  </si>
  <si>
    <t>Neinv.přísp. zřízeným PO - MŠ V Zahradě - provoz</t>
  </si>
  <si>
    <t>Neinv.přísp. zřízeným PO - MŠ V Zahradě - energie</t>
  </si>
  <si>
    <t>Neinv.přísp. zřízeným PO - MŠ V Zahradě - odpisy</t>
  </si>
  <si>
    <t>Neinv.přísp. zřízeným PO - ZŠ Aloisina výšina - provoz</t>
  </si>
  <si>
    <t>Neinv.přísp. zřízeným PO - ZŠ Aloisina výšina - energie</t>
  </si>
  <si>
    <t>Neinv.přísp. zřízeným PO - ZŠ Aloisina výšina - odpisy</t>
  </si>
  <si>
    <t>Neinv.přísp. zřízeným PO - ZŠ Barvířská - provoz</t>
  </si>
  <si>
    <t>Neinv.přísp. zřízeným PO - ZŠ Barvířská - energie</t>
  </si>
  <si>
    <t>Neinv.přísp. zřízeným PO - ZŠ Barvířská - odpisy</t>
  </si>
  <si>
    <t>Neinv.přísp. zřízeným PO - ZŠ Broumovská - provoz</t>
  </si>
  <si>
    <t>Neinv.přísp. zřízeným PO - ZŠ Broumovská - energie</t>
  </si>
  <si>
    <t>Neinv.přísp. zřízeným PO - ZŠ Broumovská - odpisy</t>
  </si>
  <si>
    <t xml:space="preserve">Neinv.přísp. zříz.PO - ZŠ Broumovská-stravování žáků </t>
  </si>
  <si>
    <t>Neinv.přísp. zřízeným PO - ZŠ Česká - provoz</t>
  </si>
  <si>
    <t>Neinv.přísp. zřízeným PO - ZŠ Česká - energie</t>
  </si>
  <si>
    <t>Neinv.přísp. zřízeným PO - ZŠ Česká - odpisy</t>
  </si>
  <si>
    <t>Neinv.přísp. zřízeným PO - ZŠ Dobiášova - provoz</t>
  </si>
  <si>
    <t>Neinv.přísp. zřízeným PO - ZŠ Dobiášova - energie</t>
  </si>
  <si>
    <t>Neinv.přísp. zřízeným PO - ZŠ Dobiášova - odpisy</t>
  </si>
  <si>
    <t>Neinv.přísp. zřízeným PO - ZŠ Husova - provoz</t>
  </si>
  <si>
    <t>Neinv.přísp. zřízeným PO - ZŠ Husova - energie</t>
  </si>
  <si>
    <t>Neinv.přísp. zřízeným PO - ZŠ Husova - odpisy</t>
  </si>
  <si>
    <t>Neinv.přísp. zřízeným PO - ZŠ Ještědská - provoz</t>
  </si>
  <si>
    <t>Neinv.přísp. zřízeným PO - ZŠ Ještědská - energie</t>
  </si>
  <si>
    <t>Neinv.přísp. zřízeným PO - ZŠ Ještědská - odpisy</t>
  </si>
  <si>
    <t>Neinv.přísp. zřízeným PO - ZŠ Kaplického - provoz</t>
  </si>
  <si>
    <t>Neinv.přísp. zřízeným PO - ZŠ Kaplického - energie</t>
  </si>
  <si>
    <t>Neinv.přísp. zřízeným PO - ZŠ Kaplického - odpisy</t>
  </si>
  <si>
    <t>Neinv.přísp. zřízeným PO - ZŠ Křižanská - provoz</t>
  </si>
  <si>
    <t>Neinv.přísp. zřízeným PO - ZŠ Křižanská - energie</t>
  </si>
  <si>
    <t>Neinv.přísp. zřízeným PO - ZŠ Křižanská - odpisy</t>
  </si>
  <si>
    <t>Neinv.přísp. zřízeným PO - ZŠ Lesní - provoz</t>
  </si>
  <si>
    <t>Neinv.přísp. zřízeným PO - ZŠ Lesní - energie</t>
  </si>
  <si>
    <t>Neinv.přísp. zřízeným PO - ZŠ Lesní - odpisy</t>
  </si>
  <si>
    <t>Neinv.přísp. zřízeným PO - ZŠ Na Výběžku - provoz</t>
  </si>
  <si>
    <t>Neinv.přísp. zřízeným PO - ZŠ Na Výběžku - energie</t>
  </si>
  <si>
    <t>Neinv.přísp. zřízeným PO - ZŠ Na Výběžku - odpisy</t>
  </si>
  <si>
    <t>Neinv.přísp. zřízeným PO - ZŠ nám. Míru - provoz</t>
  </si>
  <si>
    <t>Neinv.přísp. zřízeným PO - ZŠ nám. Míru - energie</t>
  </si>
  <si>
    <t>Neinv.přísp. zřízeným PO - ZŠ nám. Míru - odpisy</t>
  </si>
  <si>
    <t>Neinv.přísp. zřízeným PO - ZŠ nám. Míru - splátka HW, SW</t>
  </si>
  <si>
    <t>Neinv.přísp. zřízeným PO - ZŠ Oblačná - provoz</t>
  </si>
  <si>
    <t>Neinv.přísp. zřízeným PO - ZŠ Oblačná - energie</t>
  </si>
  <si>
    <t>Neinv.přísp. zřízeným PO - ZŠ Oblačná - odpisy</t>
  </si>
  <si>
    <t>Neinv.přísp. zřízeným PO - ZŠ Sokolovská - provoz</t>
  </si>
  <si>
    <t>Neinv.přísp. zřízeným PO - ZŠ Sokolovská - energie</t>
  </si>
  <si>
    <t>Neinv.přísp. zřízeným PO - ZŠ Sokolovská - odpisy</t>
  </si>
  <si>
    <t>Neinv.přísp. zřízeným PO - ZŠ Švermova - provoz</t>
  </si>
  <si>
    <t>Neinv.přísp. zřízeným PO - ZŠ Švermova - energie</t>
  </si>
  <si>
    <t>Neinv.přísp. zřízeným PO - ZŠ Švermova - odpisy</t>
  </si>
  <si>
    <t>Neinv.přísp. zřízeným PO - ZŠ U Soudu - provoz</t>
  </si>
  <si>
    <t>Neinv.přísp. zřízeným PO - ZŠ U Soudu - energie</t>
  </si>
  <si>
    <t>Neinv.přísp. zřízeným PO - ZŠ U Soudu - odpisy</t>
  </si>
  <si>
    <t>Neinv.přísp. zřízeným PO - ZŠ U Školy - provoz</t>
  </si>
  <si>
    <t>Neinv.přísp. zřízeným PO - ZŠ U Školy - energie</t>
  </si>
  <si>
    <t>Neinv.přísp. zřízeným PO - ZŠ U Školy - odpisy</t>
  </si>
  <si>
    <t>Neinv.přísp. zřízeným PO - ZŠ ul. 5. května - provoz</t>
  </si>
  <si>
    <t>Neinv.přísp. zřízeným PO - ZŠ ul. 5. května - energie</t>
  </si>
  <si>
    <t>Neinv.přísp. zřízeným PO - ZŠ ul. 5. května - odpisy</t>
  </si>
  <si>
    <t>Neinv.přísp. zřízeným PO - ZŠ Vrchlického - provoz</t>
  </si>
  <si>
    <t>Neinv.přísp. zřízeným PO - ZŠ Vrchlického - energie</t>
  </si>
  <si>
    <t>Neinv.přísp. zřízeným PO - ZŠ Vrchlického - odpisy</t>
  </si>
  <si>
    <t>Neinv.přísp. zřízeným PO - ZŠaZUŠ Jabloňová- provoz</t>
  </si>
  <si>
    <t>Neinv.přísp. zřízeným PO - ZŠaZUŠ Jabloňová- energie</t>
  </si>
  <si>
    <t>Neinv.přísp. zřízeným PO - ZŠaZUŠ Jabloňová- odpisy</t>
  </si>
  <si>
    <t>Neinv.přísp. zřízeným PO - ZUŠ Frýdlantská - provoz</t>
  </si>
  <si>
    <t>Neinv.přísp. zřízeným PO - ZUŠ Frýdlantská - odpisy</t>
  </si>
  <si>
    <t>Nákup materiálu - Komunitní plán</t>
  </si>
  <si>
    <t>Komunitní plán - konzultace</t>
  </si>
  <si>
    <t>Nákup služeb pro podporu rodin a dětí</t>
  </si>
  <si>
    <t>Služby - nové projekty</t>
  </si>
  <si>
    <t>Obecní mrtví</t>
  </si>
  <si>
    <t>Nové projekty - podíl obce</t>
  </si>
  <si>
    <t>Investiční transfer BD Stadion</t>
  </si>
  <si>
    <t>Invest. transfer BD Vlnařská. BD Starý Harcov</t>
  </si>
  <si>
    <t>Investiční transfer BD Starý Harcov</t>
  </si>
  <si>
    <t>Neinv.přísp.zřízeným PO-Dět.centrum Sluníčko-provoz</t>
  </si>
  <si>
    <t>Neinv.přísp.zřízeným PO-Dět.centrum Sluníčko-odpisy</t>
  </si>
  <si>
    <t>Neinv.přísp.zříz.PO-Centrum zdrav.a soc.p.- provoz</t>
  </si>
  <si>
    <t>Neinv.přísp.zříz.PO-Centrum zdrav.a soc.p.- odpisy</t>
  </si>
  <si>
    <t>Neinv.přísp.zříz.PO - Komunitní střed.Kontakt - provoz</t>
  </si>
  <si>
    <t>Neinv.transfery o. p. s. - Komunitní práce o.p.s.</t>
  </si>
  <si>
    <t>oddělení humanitní</t>
  </si>
  <si>
    <t>Stavební úřad</t>
  </si>
  <si>
    <t>odbor životního prostředí</t>
  </si>
  <si>
    <t>odbor správní a živnostenský</t>
  </si>
  <si>
    <t>odbor dopravy</t>
  </si>
  <si>
    <t>Poplatky - zkoušky řidičské oprávnění</t>
  </si>
  <si>
    <t>Sběr zrušených registračních značek</t>
  </si>
  <si>
    <t>Poplatky - výkon přestupkové agendy od obcí</t>
  </si>
  <si>
    <t>Přijaté nekapitálové příspěvky a náhrady</t>
  </si>
  <si>
    <t>kancelář tajemníka</t>
  </si>
  <si>
    <t>Kancelář tajemníka</t>
  </si>
  <si>
    <t>oddělení personální</t>
  </si>
  <si>
    <t>Ostatní platy</t>
  </si>
  <si>
    <t>Ostatní osobní výdaje - projektový tým ŘK</t>
  </si>
  <si>
    <t>Odstupné</t>
  </si>
  <si>
    <t>Cestovné (tuzemské i zahraniční) MML</t>
  </si>
  <si>
    <t>Odvody za zaměstnávání ZPS</t>
  </si>
  <si>
    <t>Dispoziční fond</t>
  </si>
  <si>
    <t>Péče o zaměstnance</t>
  </si>
  <si>
    <t>Ostatní osobní výdaje - projekt IOP</t>
  </si>
  <si>
    <t>Ostatní osobní výdaje - projekt IOP 22</t>
  </si>
  <si>
    <t>Sociální pojištění - projekt IOP</t>
  </si>
  <si>
    <t>Sociální pojištění - projekt IOP 22</t>
  </si>
  <si>
    <t>Zdravotní pojištění - projekt IOP</t>
  </si>
  <si>
    <t>Zdravotní pojištění - projekt IOP 22</t>
  </si>
  <si>
    <t>Zákonné pojištění - projekt IOP</t>
  </si>
  <si>
    <t>Zákonné pojištění - projekt IOP 22</t>
  </si>
  <si>
    <t>oddělení komunikace a informací</t>
  </si>
  <si>
    <t>oddělení krizového řízení</t>
  </si>
  <si>
    <t>Ochranné pomůcky</t>
  </si>
  <si>
    <t>Refundace mezd dobrovolných hasičů</t>
  </si>
  <si>
    <t>Nákup materiálu - hasičská mládež - ceny</t>
  </si>
  <si>
    <t>Školení a vzdělávání-spoluúčast na zvyš.kvalif.</t>
  </si>
  <si>
    <t>Zdravotní prevence (závodní lékař)</t>
  </si>
  <si>
    <t>Údržba a opravy požární techniky a budov</t>
  </si>
  <si>
    <t>Pohoštění - ochranné nápoje u požárů</t>
  </si>
  <si>
    <t>Nespecifikované rezervy (krizový zákon 118/2011)</t>
  </si>
  <si>
    <t>Odměna za výjezdy v mimopracovní době</t>
  </si>
  <si>
    <t>oddělení provozu a správy budov</t>
  </si>
  <si>
    <t>Nákup materiálu jinde nezařazené</t>
  </si>
  <si>
    <t>Kopírovací služby</t>
  </si>
  <si>
    <t>Úkid budov. mytí oken. výtahů. ....</t>
  </si>
  <si>
    <t>Odvoz odpadu</t>
  </si>
  <si>
    <t>Revize</t>
  </si>
  <si>
    <t>Výroba razítek</t>
  </si>
  <si>
    <t>Praní a čištění prádla</t>
  </si>
  <si>
    <t>Oprava aut</t>
  </si>
  <si>
    <t>Opravy elektrospotřebičů a kancelářské techniky</t>
  </si>
  <si>
    <t>Dálniční známky</t>
  </si>
  <si>
    <t>Tiskopisy. průkazy. plomby</t>
  </si>
  <si>
    <t>Péče o chráněné stromy a biotopy</t>
  </si>
  <si>
    <t>Myslivost. přehlídka trofejí</t>
  </si>
  <si>
    <t>Odstraňování odpadů v mimořádných případech</t>
  </si>
  <si>
    <t>Výkon rozhodnutí</t>
  </si>
  <si>
    <t>Povodňový plán</t>
  </si>
  <si>
    <t>Umístění zvířete do náhradní péče</t>
  </si>
  <si>
    <t>Voda. kontrolní analýzy vod</t>
  </si>
  <si>
    <t>Knihy</t>
  </si>
  <si>
    <t>Výpis z katastru nemovitostí</t>
  </si>
  <si>
    <t>Překlady soudních rozhodnutí</t>
  </si>
  <si>
    <t>odbor sociální péče</t>
  </si>
  <si>
    <t>oddělení sociálně-právní ochrany dětí</t>
  </si>
  <si>
    <t>Nákup materiálu - sociálně výchovný cyklus</t>
  </si>
  <si>
    <t>Ostatní služby - sociálně výchovný cyklus</t>
  </si>
  <si>
    <t>Věcné dary - sociálně výchovný cyklus</t>
  </si>
  <si>
    <t>oddělení kurátorské činnosti</t>
  </si>
  <si>
    <t>Nákup receptů a žádanek s modrým pruhem</t>
  </si>
  <si>
    <t>Nákup materiálu - zátěžový víkend</t>
  </si>
  <si>
    <t>Ostatní služby - zátěžový víkend</t>
  </si>
  <si>
    <t>Věcné dary - zátěžový víkend</t>
  </si>
  <si>
    <t>oddělení  sociálních činností</t>
  </si>
  <si>
    <t>konzultační. poradenské a právní služby</t>
  </si>
  <si>
    <t>odbor informatiky a řízení procesů</t>
  </si>
  <si>
    <t>Služby školení a vzdělávání</t>
  </si>
  <si>
    <t>Provoz a správa IS MML</t>
  </si>
  <si>
    <t>Provoz technologického centra (IOP06) - HW</t>
  </si>
  <si>
    <t>Elektronické zastupitelstvo</t>
  </si>
  <si>
    <t>Datové schránky</t>
  </si>
  <si>
    <t>Provoz technologického centra (IOP06) - SW</t>
  </si>
  <si>
    <t>IOP09 administrace projektu</t>
  </si>
  <si>
    <t>celkem odbor informatiky a řízení procesů</t>
  </si>
  <si>
    <t>celkem odbor dopravy</t>
  </si>
  <si>
    <t>celkem odbor sociální péče</t>
  </si>
  <si>
    <t>celkem odbor správní a živnostenský</t>
  </si>
  <si>
    <t>celkem odbor životního prostředí</t>
  </si>
  <si>
    <t>celkem odbor stavebí úřad</t>
  </si>
  <si>
    <t>celkem odbor kancelář tajemníka</t>
  </si>
  <si>
    <t>materiál</t>
  </si>
  <si>
    <t>energie a paliva</t>
  </si>
  <si>
    <t>služby</t>
  </si>
  <si>
    <t>opravy a udržování</t>
  </si>
  <si>
    <t>daně a poplatky</t>
  </si>
  <si>
    <t>personální oddělení</t>
  </si>
  <si>
    <t>Příspěvek na úhradu ztráty z provozování MHD - DPMLJ</t>
  </si>
  <si>
    <t>Příspěvek na úhradu ztráty z provoz. MHD-závazek - DPMLJ</t>
  </si>
  <si>
    <t>ASA</t>
  </si>
  <si>
    <t>podrobněji na listu Organizace města podrobně</t>
  </si>
  <si>
    <t>Liberecká IS</t>
  </si>
  <si>
    <t>Kontakt</t>
  </si>
  <si>
    <t>Naivní divadlo</t>
  </si>
  <si>
    <t>Botanická zahrada</t>
  </si>
  <si>
    <t>ZOO</t>
  </si>
  <si>
    <t>Základní školy</t>
  </si>
  <si>
    <t>Mateřské školy</t>
  </si>
  <si>
    <t>Centrum zdravotní a sociální péče</t>
  </si>
  <si>
    <t>Dětské centrum Sluníčko</t>
  </si>
  <si>
    <t>sponzorské dary do dotačních fondů města přijaté</t>
  </si>
  <si>
    <t xml:space="preserve"> n</t>
  </si>
  <si>
    <t>Fond pro opravy a vybavení ostatní</t>
  </si>
  <si>
    <t>Fond pro kofinancování evropských projektů</t>
  </si>
  <si>
    <t>Komunitní práce</t>
  </si>
  <si>
    <t>4x</t>
  </si>
  <si>
    <t>ostatní nákupy</t>
  </si>
  <si>
    <t>náhrady</t>
  </si>
  <si>
    <t>13x</t>
  </si>
  <si>
    <t>věcné dary</t>
  </si>
  <si>
    <t>10x</t>
  </si>
  <si>
    <t xml:space="preserve">náhrady </t>
  </si>
  <si>
    <t>celkem odbor právní a veřejných zakázek</t>
  </si>
  <si>
    <t>33x</t>
  </si>
  <si>
    <t>oddělení rozpočtu a financování</t>
  </si>
  <si>
    <t>oddělení inf.soustavy a daní</t>
  </si>
  <si>
    <t>odd.poplatků a pohledávek</t>
  </si>
  <si>
    <t>úroky</t>
  </si>
  <si>
    <t>služby peněžních ústavů</t>
  </si>
  <si>
    <t>příspěvky</t>
  </si>
  <si>
    <t>17x</t>
  </si>
  <si>
    <t>25x</t>
  </si>
  <si>
    <t>konsolidační položka</t>
  </si>
  <si>
    <t>15x</t>
  </si>
  <si>
    <t xml:space="preserve">služby </t>
  </si>
  <si>
    <t>9x</t>
  </si>
  <si>
    <t>oddělení cestovního ruchu a sportu</t>
  </si>
  <si>
    <t>oddělení městské informační centrum</t>
  </si>
  <si>
    <t>Vybavení propagace</t>
  </si>
  <si>
    <t>Nákup materiálu - Daruma zvukové nosiče</t>
  </si>
  <si>
    <t>Elektrická energie Skate park</t>
  </si>
  <si>
    <t>Nájemné pozemku Lesy ČR</t>
  </si>
  <si>
    <t>Nájemné infocedule</t>
  </si>
  <si>
    <t>Nájemné Daruma</t>
  </si>
  <si>
    <t>Rezervační systém - licence</t>
  </si>
  <si>
    <t>Rezervační systém - správa</t>
  </si>
  <si>
    <t>Plavecký bazén - příprava na provozování bazénu 2016+</t>
  </si>
  <si>
    <t>Koncesní smlouva - Městský stadion Liberec</t>
  </si>
  <si>
    <t>Rozvoj cestovního ruchu</t>
  </si>
  <si>
    <t>Prezentace v časopisech a médiích</t>
  </si>
  <si>
    <t>Koupaliště Vápenka</t>
  </si>
  <si>
    <t>Veletrhy a výstavy</t>
  </si>
  <si>
    <t>Služby - Koupaliště Sluníčko</t>
  </si>
  <si>
    <t>Služby - cyklobus</t>
  </si>
  <si>
    <t>Banka foto a video</t>
  </si>
  <si>
    <t>Odborné překlady</t>
  </si>
  <si>
    <t>Dny evropského dědictví</t>
  </si>
  <si>
    <t>Ještěd 2014</t>
  </si>
  <si>
    <t>Prezentace SML na akcích</t>
  </si>
  <si>
    <t>Liberecký zpravodaj + přílohy</t>
  </si>
  <si>
    <t>Dračí lodě</t>
  </si>
  <si>
    <t>Edice a reedice - propagace</t>
  </si>
  <si>
    <t>Turistické informační centrum</t>
  </si>
  <si>
    <t>Aranžerské služby</t>
  </si>
  <si>
    <t>Průvodce</t>
  </si>
  <si>
    <t>Sportoviště - opravy</t>
  </si>
  <si>
    <t>Plán oprav - Stadion FC Slovan</t>
  </si>
  <si>
    <t>Plán oprav - Městský stadion (sportpark)</t>
  </si>
  <si>
    <t>Dárkovina</t>
  </si>
  <si>
    <t xml:space="preserve">Plavecký bazén - příspěvek na média </t>
  </si>
  <si>
    <t>Plavecký bazén - příspěvek na hygienu a bezpečnost</t>
  </si>
  <si>
    <t>Plavecký bazén - příspěvek na opravy a údržbu</t>
  </si>
  <si>
    <t>Plavecký bazén přístavba - příspěvek média</t>
  </si>
  <si>
    <t>36x</t>
  </si>
  <si>
    <t>platy a související výdaje</t>
  </si>
  <si>
    <t>21x</t>
  </si>
  <si>
    <t>32x</t>
  </si>
  <si>
    <t>42x</t>
  </si>
  <si>
    <t>54x</t>
  </si>
  <si>
    <t>35x</t>
  </si>
  <si>
    <t>6x</t>
  </si>
  <si>
    <t>hrubé mzdy</t>
  </si>
  <si>
    <t>sociální a zdravotní pojištění</t>
  </si>
  <si>
    <t>odbor ekologie a veřejného prostoru</t>
  </si>
  <si>
    <t>odbor dotací a strategického rozvoje</t>
  </si>
  <si>
    <t>odbor školství, kultury a sociálních věcí</t>
  </si>
  <si>
    <t>pokuty a jiné platby</t>
  </si>
  <si>
    <t>Dopravní hřiště - opravy a udržování</t>
  </si>
  <si>
    <t>Městský stadion - koncesní smlouva</t>
  </si>
  <si>
    <t>Členské příspěvky - členství v org. (Turistický region Jizerské hory)</t>
  </si>
  <si>
    <t>Fond pro opravy a vybavení sportovních zařízení</t>
  </si>
  <si>
    <t>celkové podrobné výdaje viz část Hospodářská činnost města</t>
  </si>
  <si>
    <t>veřejné osvětlení /Eltodo,TSML/</t>
  </si>
  <si>
    <t xml:space="preserve">provoz </t>
  </si>
  <si>
    <t>energie</t>
  </si>
  <si>
    <t>odpisy</t>
  </si>
  <si>
    <t>Příspěvek na vybavení</t>
  </si>
  <si>
    <t>Příjmy - dotace na výkon státní správy ze státního rozpočtu</t>
  </si>
  <si>
    <t>jiné příjmy jinde nezařazené</t>
  </si>
  <si>
    <t>10 mil.</t>
  </si>
  <si>
    <t>5 mil.</t>
  </si>
  <si>
    <t>2 mil.</t>
  </si>
  <si>
    <t>13 mil.</t>
  </si>
  <si>
    <t>3 mil.</t>
  </si>
  <si>
    <t>1 mil.</t>
  </si>
  <si>
    <t>Celkem suma aktuálních rezerv:</t>
  </si>
  <si>
    <t>další plánované příděly</t>
  </si>
  <si>
    <r>
      <t xml:space="preserve">V případě zlepšení příjmů města možné </t>
    </r>
    <r>
      <rPr>
        <b/>
        <sz val="12"/>
        <color rgb="FFC00000"/>
        <rFont val="Arial"/>
        <family val="2"/>
        <charset val="238"/>
      </rPr>
      <t xml:space="preserve">další </t>
    </r>
    <r>
      <rPr>
        <b/>
        <sz val="12"/>
        <color theme="1"/>
        <rFont val="Arial"/>
        <family val="2"/>
        <charset val="238"/>
      </rPr>
      <t>příděly do fondů oprav, vybavení a kofinancování EU projektů až:</t>
    </r>
  </si>
  <si>
    <t>A) Daňové příjmy města a poplatky</t>
  </si>
  <si>
    <t>Příjmy ze zůstatků minulého roku</t>
  </si>
  <si>
    <t>Plavecký bazén - Ještědská sportovní</t>
  </si>
  <si>
    <t>G) Financování, kladné úroky apod.</t>
  </si>
  <si>
    <t>H) Pokuty a ostatní příjmy, jinde nezařazené</t>
  </si>
  <si>
    <t>očekávaný výsledek hospodaření:</t>
  </si>
  <si>
    <t>ORJ2</t>
  </si>
  <si>
    <t>SU</t>
  </si>
  <si>
    <t>AU</t>
  </si>
  <si>
    <t>UZ</t>
  </si>
  <si>
    <t>ORJ</t>
  </si>
  <si>
    <t>Text</t>
  </si>
  <si>
    <t>Původní rozpočet schválený 2014</t>
  </si>
  <si>
    <t>Rozpočet po úpravách 2014</t>
  </si>
  <si>
    <t>NÁVRH 2015</t>
  </si>
  <si>
    <t>poznámka</t>
  </si>
  <si>
    <t>VHČ NÁKLADY_2015</t>
  </si>
  <si>
    <t>Odbor kancelář tajemníka</t>
  </si>
  <si>
    <t>000200050005</t>
  </si>
  <si>
    <t>518</t>
  </si>
  <si>
    <t>0100</t>
  </si>
  <si>
    <t>000000000</t>
  </si>
  <si>
    <t>0000000001</t>
  </si>
  <si>
    <t>0020477000000</t>
  </si>
  <si>
    <t>Ceniny, stravenky - VHČ</t>
  </si>
  <si>
    <t>521</t>
  </si>
  <si>
    <t>R-mzdové náklady, VHČ - % podíl na HČ</t>
  </si>
  <si>
    <t>524</t>
  </si>
  <si>
    <t>0020479000000</t>
  </si>
  <si>
    <t>R-zákonné sociální pojištění</t>
  </si>
  <si>
    <t>0110</t>
  </si>
  <si>
    <t>0020480000000</t>
  </si>
  <si>
    <t>R-zákonné zdravotní pojištění</t>
  </si>
  <si>
    <t>000200050009</t>
  </si>
  <si>
    <t>501</t>
  </si>
  <si>
    <t>0020481000000</t>
  </si>
  <si>
    <t>Nákup materiálu - VHČ</t>
  </si>
  <si>
    <t>0020482000000</t>
  </si>
  <si>
    <t>Knihy, učeb. pomůcky, tisk - VHČ</t>
  </si>
  <si>
    <t>502</t>
  </si>
  <si>
    <t>0020490000000</t>
  </si>
  <si>
    <t>Spotřeba energie, VHČ - elektřina</t>
  </si>
  <si>
    <t>0020491000000</t>
  </si>
  <si>
    <t>Spotřeba energie, VHČ - pára</t>
  </si>
  <si>
    <t>0120</t>
  </si>
  <si>
    <t>0020492000000</t>
  </si>
  <si>
    <t>Spotřeba energie, VHČ - plyn</t>
  </si>
  <si>
    <t>503</t>
  </si>
  <si>
    <t>0020493000000</t>
  </si>
  <si>
    <t>Spotřeba ostatních neskladovatelných dodávek, VHČ</t>
  </si>
  <si>
    <t>511</t>
  </si>
  <si>
    <t>0020483000000</t>
  </si>
  <si>
    <t>Servisní činnost - VHČ</t>
  </si>
  <si>
    <t>0020484000000</t>
  </si>
  <si>
    <t>Ostatní údržba - VHĆ</t>
  </si>
  <si>
    <t>0020485000000</t>
  </si>
  <si>
    <t>Ostatní služby - VHČ</t>
  </si>
  <si>
    <t>0020486000000</t>
  </si>
  <si>
    <t>Úklid - VHČ</t>
  </si>
  <si>
    <t>0020487000000</t>
  </si>
  <si>
    <t>Odvoz odpadu - VHČ</t>
  </si>
  <si>
    <t>0020488000000</t>
  </si>
  <si>
    <t>Služby kopírování - VHČ</t>
  </si>
  <si>
    <t>0020489000000</t>
  </si>
  <si>
    <t>Služby telekomunikací - VHČ</t>
  </si>
  <si>
    <t>Odbor ekonomiky</t>
  </si>
  <si>
    <t>000300120027</t>
  </si>
  <si>
    <t>0020446000000</t>
  </si>
  <si>
    <t>Ostatní služby VHČ</t>
  </si>
  <si>
    <t>0020447000000</t>
  </si>
  <si>
    <t>Služby peněžních ústavů - VHČ</t>
  </si>
  <si>
    <t>oddělení informační soustavy a daní</t>
  </si>
  <si>
    <t>000300120028</t>
  </si>
  <si>
    <t>0103</t>
  </si>
  <si>
    <t>0020448000000</t>
  </si>
  <si>
    <t>Služby správa portfólia SCP - VHČ</t>
  </si>
  <si>
    <t>538</t>
  </si>
  <si>
    <t>0020449000000</t>
  </si>
  <si>
    <t>Daň z převodu nemovitostí - VHČ</t>
  </si>
  <si>
    <t>000300130030</t>
  </si>
  <si>
    <t>0020443000000</t>
  </si>
  <si>
    <t>Geometrické zaměřování - VHČ</t>
  </si>
  <si>
    <t>0020444000000</t>
  </si>
  <si>
    <t>Znalečné - VHČ</t>
  </si>
  <si>
    <t>0020445000000</t>
  </si>
  <si>
    <t>Konzultační služby, dražby - VHČ</t>
  </si>
  <si>
    <t>000300130031</t>
  </si>
  <si>
    <t>0020450000000</t>
  </si>
  <si>
    <t>R-spotřeba materiálu, VHČ-svép.opravy bytů</t>
  </si>
  <si>
    <t>0020451000000</t>
  </si>
  <si>
    <t>R-spotřeba materiálu, VHČ-drobný materiál</t>
  </si>
  <si>
    <t>0121</t>
  </si>
  <si>
    <t>0020452000000</t>
  </si>
  <si>
    <t>R-spotř.mat.,VHČ-drobný materiál CZaSP</t>
  </si>
  <si>
    <t>0125</t>
  </si>
  <si>
    <t>0020453000000</t>
  </si>
  <si>
    <t>R-spotř.mat.,VHČ-drobný materiál-holobyty</t>
  </si>
  <si>
    <t>0131</t>
  </si>
  <si>
    <t>0020845000000</t>
  </si>
  <si>
    <t>R-spotř.mat.VHČ-oprava spol.prostor CZaSP</t>
  </si>
  <si>
    <t>0140</t>
  </si>
  <si>
    <t>0020495000000</t>
  </si>
  <si>
    <t>R -  Spotřeba materiálu, VHČ - ost.mat.nevyúčt.náj</t>
  </si>
  <si>
    <t>0150</t>
  </si>
  <si>
    <t>0020496000000</t>
  </si>
  <si>
    <t>R - Spotřeba energie</t>
  </si>
  <si>
    <t>0020454000000</t>
  </si>
  <si>
    <t>R-opravy a udržování-opravy domů v kompetenci sprá</t>
  </si>
  <si>
    <t>0111</t>
  </si>
  <si>
    <t>0020846000000</t>
  </si>
  <si>
    <t>R-opravy a udržování CZaSP</t>
  </si>
  <si>
    <t>0020455000000</t>
  </si>
  <si>
    <t>R-opravy a udržování-opravy domů se souhlas.</t>
  </si>
  <si>
    <t>0020456000000</t>
  </si>
  <si>
    <t>R-opravy a udržování-opravy bytů</t>
  </si>
  <si>
    <t>0145</t>
  </si>
  <si>
    <t>0020457000000</t>
  </si>
  <si>
    <t>R-opravy a udržování-opravy holobyty</t>
  </si>
  <si>
    <t>0020458000000</t>
  </si>
  <si>
    <t>R-opravy a udržování-havarijní opravy</t>
  </si>
  <si>
    <t>0160</t>
  </si>
  <si>
    <t>0020459000000</t>
  </si>
  <si>
    <t>R-opravy a udržování-výměna zařizovacích před.</t>
  </si>
  <si>
    <t>0170</t>
  </si>
  <si>
    <t>0020460000000</t>
  </si>
  <si>
    <t>R-opravy a udržování-opravy zařizovacích před.</t>
  </si>
  <si>
    <t>0020461000000</t>
  </si>
  <si>
    <t>R-ostatní služby-deratizace</t>
  </si>
  <si>
    <t>0020466000000</t>
  </si>
  <si>
    <t>R-ostatní služby-ostatní</t>
  </si>
  <si>
    <t>0190</t>
  </si>
  <si>
    <t>0020468000000</t>
  </si>
  <si>
    <t>R-ostatní služby-ostatní služby holobyty</t>
  </si>
  <si>
    <t>0200</t>
  </si>
  <si>
    <t>0020469000000</t>
  </si>
  <si>
    <t>R-ostatní služby - 192 b.j.</t>
  </si>
  <si>
    <t>0220</t>
  </si>
  <si>
    <t>0020471000000</t>
  </si>
  <si>
    <t>R-ostatní služby - Krejčího ul. 1175-1178</t>
  </si>
  <si>
    <t>000400160037</t>
  </si>
  <si>
    <t>0020473000000</t>
  </si>
  <si>
    <t>Náklady - Plavecký bazén - el. energie, přefaktura</t>
  </si>
  <si>
    <t>0020474000000</t>
  </si>
  <si>
    <t>Náklady - Plavecký bazén - teplo, přefakturace</t>
  </si>
  <si>
    <t>0104</t>
  </si>
  <si>
    <t>0020475000000</t>
  </si>
  <si>
    <t>Náklady na pronájem Tipsport arény od SAL - VHČ</t>
  </si>
  <si>
    <t>000400160038</t>
  </si>
  <si>
    <t>504</t>
  </si>
  <si>
    <t>0101</t>
  </si>
  <si>
    <t>0020476000000</t>
  </si>
  <si>
    <t>Nákup zboží MIC - VHČ</t>
  </si>
  <si>
    <t>000500170040</t>
  </si>
  <si>
    <t>0020462000000</t>
  </si>
  <si>
    <t>R-ostatní služby-BD Vlnařská Harcov</t>
  </si>
  <si>
    <t>0130</t>
  </si>
  <si>
    <t>0020463000000</t>
  </si>
  <si>
    <t>R-ostatní služby-náklady na bankovní služby</t>
  </si>
  <si>
    <t>0020464000000</t>
  </si>
  <si>
    <t>R-ostatní služby-poštovné, SIPO</t>
  </si>
  <si>
    <t>0020465000000</t>
  </si>
  <si>
    <t>R-ostatní služby-soudní výlohy</t>
  </si>
  <si>
    <t>0180</t>
  </si>
  <si>
    <t>0020467000000</t>
  </si>
  <si>
    <t>R-ostatní služby-BD Stadion</t>
  </si>
  <si>
    <t>0210</t>
  </si>
  <si>
    <t>0020470000000</t>
  </si>
  <si>
    <t>R-ostatní služby - podíl na nákladech společn.</t>
  </si>
  <si>
    <t>VHČ VÝNOSY 2015</t>
  </si>
  <si>
    <t>oddělení technické správy</t>
  </si>
  <si>
    <t>000100040003</t>
  </si>
  <si>
    <t>602</t>
  </si>
  <si>
    <t>0010105000000</t>
  </si>
  <si>
    <t>Výnosy z pronájmu parkovacích ploch</t>
  </si>
  <si>
    <t>0010134000000</t>
  </si>
  <si>
    <t>Výnosy z prodeje služeb - přeúčtování energie</t>
  </si>
  <si>
    <t>0010155000000</t>
  </si>
  <si>
    <t>Výnosy z prodeje sl. - reklama na sloupech veř. os</t>
  </si>
  <si>
    <t>0010174000000</t>
  </si>
  <si>
    <t>výnosy- pronájem nebytových prostor s TSML</t>
  </si>
  <si>
    <t>604</t>
  </si>
  <si>
    <t>0010168000000</t>
  </si>
  <si>
    <t>Výnosy z prodeje zboží - dřevo</t>
  </si>
  <si>
    <t>0010188000000</t>
  </si>
  <si>
    <t>Výnosy z prodeje služeb - reklamní plochy</t>
  </si>
  <si>
    <t>000100040004</t>
  </si>
  <si>
    <t>0010175000000</t>
  </si>
  <si>
    <t>Výnosy-sběr textilu</t>
  </si>
  <si>
    <t>603</t>
  </si>
  <si>
    <t>0010129000000</t>
  </si>
  <si>
    <t>Výnosy z pronájmu - LIKREM</t>
  </si>
  <si>
    <t>0010176000000</t>
  </si>
  <si>
    <t>výnosy-pronájem honitby</t>
  </si>
  <si>
    <t>oddělení komunikace a informace</t>
  </si>
  <si>
    <t>000200050007</t>
  </si>
  <si>
    <t>0010156000000</t>
  </si>
  <si>
    <t>Výnosy z prodeje služeb kopírování</t>
  </si>
  <si>
    <t>000200050008</t>
  </si>
  <si>
    <t>0010123000000</t>
  </si>
  <si>
    <t>Výnosy z prodeje služeb - kryty CO</t>
  </si>
  <si>
    <t>0010124000000</t>
  </si>
  <si>
    <t>Výnosy z pronájmu - požární zbrojnice</t>
  </si>
  <si>
    <t>0010125000000</t>
  </si>
  <si>
    <t>Výnosy z prodeje služeb - nápojový automat</t>
  </si>
  <si>
    <t>0010126000000</t>
  </si>
  <si>
    <t>Výnosy z pronájmu ostatních nemovitostí - nebytové</t>
  </si>
  <si>
    <t>0010127000000</t>
  </si>
  <si>
    <t>Výnosy z pronájmu - zasedací místnosti</t>
  </si>
  <si>
    <t>0010128000000</t>
  </si>
  <si>
    <t>Výnosy z prodeje služeb - umístění antén</t>
  </si>
  <si>
    <t>stavební úřad</t>
  </si>
  <si>
    <t>000200060000</t>
  </si>
  <si>
    <t>000200080000</t>
  </si>
  <si>
    <t>0010130000000</t>
  </si>
  <si>
    <t>Výnosy z prodeje služeb - hudba obřadní síň</t>
  </si>
  <si>
    <t>0010131000000</t>
  </si>
  <si>
    <t>Výnosy z prodeje služeb - foto obřadní síň</t>
  </si>
  <si>
    <t>0010132000000</t>
  </si>
  <si>
    <t>Výnosy z prodeje služeb - propagační materiál</t>
  </si>
  <si>
    <t>0010133000000</t>
  </si>
  <si>
    <t>Výnosy z prodeje služeb - paušální náhrady</t>
  </si>
  <si>
    <t>Odbor informatiky a řízení procesů</t>
  </si>
  <si>
    <t>000200110000</t>
  </si>
  <si>
    <t xml:space="preserve"> oddělení rozpočtu a financování</t>
  </si>
  <si>
    <t>662</t>
  </si>
  <si>
    <t>0010100000000</t>
  </si>
  <si>
    <t>Výnosy z úroků hospodářská činnost</t>
  </si>
  <si>
    <t>odbor majetkové správy</t>
  </si>
  <si>
    <t>výnosy z prodeje služeb – reklamní plochy</t>
  </si>
  <si>
    <t>0010101000000</t>
  </si>
  <si>
    <t>Výnosy z prodeje služeb - nájemné pozemky</t>
  </si>
  <si>
    <t xml:space="preserve"> </t>
  </si>
  <si>
    <t>646</t>
  </si>
  <si>
    <t>0010102000000</t>
  </si>
  <si>
    <t>Výnosy z prodeje ostatních nemovitostí</t>
  </si>
  <si>
    <t>647</t>
  </si>
  <si>
    <t>0010103000000</t>
  </si>
  <si>
    <t>Výnosy z prodeje pozemků</t>
  </si>
  <si>
    <t>649</t>
  </si>
  <si>
    <t>0010104000000</t>
  </si>
  <si>
    <t>Jiné výnosy - věcná břemena</t>
  </si>
  <si>
    <t xml:space="preserve"> oddělení správy objektů a zařízení</t>
  </si>
  <si>
    <t>000400140032</t>
  </si>
  <si>
    <t xml:space="preserve"> Odbor hlavního architekta</t>
  </si>
  <si>
    <t>000400150000</t>
  </si>
  <si>
    <t>0010107000000</t>
  </si>
  <si>
    <t>Výnosy z prodeje služeb - teplárenské zařízení</t>
  </si>
  <si>
    <t>0010099000000</t>
  </si>
  <si>
    <t>Výnosy z prodeje služeb - inzerce</t>
  </si>
  <si>
    <t>0010111000000</t>
  </si>
  <si>
    <t>Výnosy - Plavecký bazén - el. energie, přefakturace</t>
  </si>
  <si>
    <t>0010112000000</t>
  </si>
  <si>
    <t>Výnosy - Plavecký bazén - teplo, přefakturace</t>
  </si>
  <si>
    <t>0010113000000</t>
  </si>
  <si>
    <t>Výnosy z prodeje služeb - nájemné Stadion</t>
  </si>
  <si>
    <t>0010114000000</t>
  </si>
  <si>
    <t>Výnosy z pronájmu - Městský bazén</t>
  </si>
  <si>
    <t>0010115000000</t>
  </si>
  <si>
    <t>Výnosy z pronájmu - SAJ - RASAV</t>
  </si>
  <si>
    <t>0010116000000</t>
  </si>
  <si>
    <t>Výnosy z pronájmu - Plavecký bazén, přístavba</t>
  </si>
  <si>
    <t>0010108000000</t>
  </si>
  <si>
    <t>Výnosy z prodeje služeb - průvodci</t>
  </si>
  <si>
    <t>0010109000000</t>
  </si>
  <si>
    <t>Výnosy z prodeje zboží - vstupenky</t>
  </si>
  <si>
    <t>0010110000000</t>
  </si>
  <si>
    <t>Výnosy za prodej zboží - prodej propag.materiálů</t>
  </si>
  <si>
    <t>000500170039</t>
  </si>
  <si>
    <t>0010119000000</t>
  </si>
  <si>
    <t>Výnosy z prodeje služeb - fotografické služby</t>
  </si>
  <si>
    <t>0010117000000</t>
  </si>
  <si>
    <t>Výnosy z pronájmu - gymnázium</t>
  </si>
  <si>
    <t>0010120000000</t>
  </si>
  <si>
    <t>Výnosy z pronájmu - nebytové prostory - ŠJ</t>
  </si>
  <si>
    <t xml:space="preserve"> oddělení humanitní</t>
  </si>
  <si>
    <t>0010121000000</t>
  </si>
  <si>
    <t>R - výnosy z pronájmu - nájemné byty</t>
  </si>
  <si>
    <t>0010122000000</t>
  </si>
  <si>
    <t>R - výnosy z pronájmu - nájemné nebyt.prostory</t>
  </si>
  <si>
    <t>Základní škola, Liberec, Aloisina výšina 642, příspěvková organizace</t>
  </si>
  <si>
    <t>Základní škola a Mateřská škola, Liberec, Barvířská 38/6, příspěvková organizace</t>
  </si>
  <si>
    <t>Základní škola, Liberec, Česká 354, příspěvková organizace</t>
  </si>
  <si>
    <t>Základní škola, Liberec, Dobiášova 851/5,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</si>
  <si>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</si>
  <si>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</si>
  <si>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Křížanská 80, příspěvková organizace</t>
  </si>
  <si>
    <t>Základní škola, Liberec, Lesní 575/12, příspěvková organizace</t>
  </si>
  <si>
    <t>Základní škola, Liberec, Na Výběžku 118, příspěvková organizace</t>
  </si>
  <si>
    <t>Základní škola, Liberec, nám. Míru 212/2, příspěvková organizace</t>
  </si>
  <si>
    <t>Základní škola, Liberec, Oblačná 101/15, příspěvková organizace</t>
  </si>
  <si>
    <t>Základní škola, Liberec, Sokolovská 328, příspěvková organizace</t>
  </si>
  <si>
    <t>Základní škola, Liberec, Švermova 403/40, příspěvková organizace</t>
  </si>
  <si>
    <t>Základní škola,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</si>
  <si>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</si>
  <si>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</si>
  <si>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</si>
  <si>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 a Základní umělecká škola, Liberec, Jabloňová 564/43, příspěvková organizace</t>
  </si>
  <si>
    <t>Základní umělecká škola, Liberec, Frýdlantská 1359/19, příspěvková organizace</t>
  </si>
  <si>
    <t>Základní škola praktická, Liberec, Gollova 394/4, příspěvková organizace</t>
  </si>
  <si>
    <t>Neinv.přísp. zřízeným PO - ZŠP Gollova - provoz</t>
  </si>
  <si>
    <t>Neinv.přísp. zřízeným PO - ZŠP Gollova - energie</t>
  </si>
  <si>
    <t>Základní škola praktická a Základní škola speciální, Liberec, Orlí 140/7, příspěvková organizace</t>
  </si>
  <si>
    <t>Neinv.přísp. zřízeným PO - ZŠP a ZŠS Orlí - provoz</t>
  </si>
  <si>
    <t>Neinv.přísp. zřízeným PO - ZŠP a ZŠS Orlí - energie</t>
  </si>
  <si>
    <t>Neinv.přísp. zřízeným PO - ZŠP a ZŠS Orlí - odpisy</t>
  </si>
  <si>
    <t>Mateřská škola, Liberec, Dětská 461, příspěvková organizace</t>
  </si>
  <si>
    <t>Mateřská škola "Hvězdička", Liberec, Gagarinova 788/9, příspěvková organizace</t>
  </si>
  <si>
    <t>Mateřská škola "Pastelka", Liberec, Švermova 100, příspěvková organizace</t>
  </si>
  <si>
    <t>Mateřská škola "Jablůňka", Liberec, Jabloňová 446/29, příspěvková organizace</t>
  </si>
  <si>
    <t xml:space="preserve">Mateřská škola, Liberec, Jeřmanická 487/27, příspěvková organizace </t>
  </si>
  <si>
    <t>Mateřská škola "Jizerka", Liberec, Husova 184/72, příspěvková organizace</t>
  </si>
  <si>
    <t>Mateřská škola "Kamarád", Liberec, Dělnická 831/7, příspěvková organizace</t>
  </si>
  <si>
    <t>Mateřská škola, Liberec, Klášterní 466/4, příspěvková organizace</t>
  </si>
  <si>
    <t>Mateřská škola "Klíček", Liberec, Žitná 832/19, příspěvková organizace</t>
  </si>
  <si>
    <t>Mateřská škola "Klubíčko", Liberec, Jugoslávská 128/1, příspěvková organizace</t>
  </si>
  <si>
    <t>Mateřská škola "Korálek", Liberec, Aloisina výšina 645/55, příspěvková organizace</t>
  </si>
  <si>
    <t>Mateřská škola "Kytička", Liberec, Burianova 972/2, příspěvková organizace</t>
  </si>
  <si>
    <t>Mateřská škola "Malínek", Liberec, Kaplického 386, příspěvková organizace</t>
  </si>
  <si>
    <t xml:space="preserve">Mateřská škola, Liberec, Matoušova 468/12, příspěvková organizace </t>
  </si>
  <si>
    <t>Mateřská škola "Motýlek", Liberec, Broumovská 840/7, příspěvková organizace</t>
  </si>
  <si>
    <t>Mateřská škola "Nad přehradou", Liberec, Klášterní 149/16, příspěvková organizace</t>
  </si>
  <si>
    <t>Mateřská škola "Pod Ještědem", Liberec, U Školky 67, příspěvková organizace</t>
  </si>
  <si>
    <t>Mateřská škola "Pohádka", Liberec, Strakonická 211/12, příspěvková organizace</t>
  </si>
  <si>
    <t>Mateřská škola "Pramínek", Liberec, Březinova 389/8, příspěvková organizace</t>
  </si>
  <si>
    <t>Mateřská škola "Rolnička", Liberec, Truhlářská 340/7, příspěvková organizace</t>
  </si>
  <si>
    <t>Mateřská škola "Rosnička", Liberec, Školní vršek 503/3, příspěvková organizace</t>
  </si>
  <si>
    <t>Mateřská škola "Sedmikráska", Liberec, Vzdušná 509/20, příspěvková organizace</t>
  </si>
  <si>
    <t>Mateřská škola "Sluníčko", Liberec, Bezová 274/1, příspěvková organizace</t>
  </si>
  <si>
    <t>Mateřská škola "Srdíčko", Liberec, Oldřichova 836/5, příspěvková organizace</t>
  </si>
  <si>
    <t>Mateřská škola, Liberec, Stromovka 285/1, příspěvková organizace</t>
  </si>
  <si>
    <t>Mateřská škola "U Bertíka", Liberec, Purkyňova 458/19, příspěvková organizace</t>
  </si>
  <si>
    <t>Mateřská škola "V zahradě", Liberec, Žitavská 122/68, příspěvková organizace</t>
  </si>
  <si>
    <t>jiné náklady</t>
  </si>
  <si>
    <t xml:space="preserve">Mateřská škola "Beruška", Liberec, Na Pískovně 761/3 </t>
  </si>
  <si>
    <t>Mateřská škola "Čtyřlístek", Liberec, Tovačovského 166/27</t>
  </si>
  <si>
    <t>Mateřské školky - příspěvkové organizace města</t>
  </si>
  <si>
    <t>Mateřská škola "Delfínek", Liberec, Nezvalova 661/20</t>
  </si>
  <si>
    <t>Organizace města podrobněji</t>
  </si>
  <si>
    <t>Základní školy - příspěvkové organizace města</t>
  </si>
  <si>
    <t>Vedlejší hospodářská činnost města (VHČ) - návrh 2015</t>
  </si>
  <si>
    <t>Základní škola s rozšířenou výukou jazyků, Liberec, Husova 142/44,</t>
  </si>
  <si>
    <t>příděl do fondu 2015 - na Komunitní plán sociálních služeb</t>
  </si>
  <si>
    <t>Příjmy - výnosy z amortizačního fondu</t>
  </si>
  <si>
    <t>Pokuty - vlastníci vozidel</t>
  </si>
  <si>
    <t>osobní výdaje</t>
  </si>
  <si>
    <t xml:space="preserve">osobní výdaje hrubé mzdy </t>
  </si>
  <si>
    <t>rezerva na osobní výdaje</t>
  </si>
  <si>
    <t>odvod do umořovacího fondu</t>
  </si>
  <si>
    <t xml:space="preserve">oddělení cestovního ruchu a sportu </t>
  </si>
  <si>
    <t xml:space="preserve"> Odbor cestovního ruchu a sportu</t>
  </si>
  <si>
    <t xml:space="preserve">oddělení cestovního ruchu a  sportu </t>
  </si>
  <si>
    <t>Příjmy z úroků příjmový ČS - příjmový</t>
  </si>
  <si>
    <t>Pokuty - bezpečnost a veřejný pořádek (Městská policie)</t>
  </si>
  <si>
    <t>Vratka zaplacené pokuty ÚOHS - MS 2009</t>
  </si>
  <si>
    <t>Příjmy z úroků Fond příspěvkových organizací - školství</t>
  </si>
  <si>
    <t>Příjmy z úroků Fond příspěvkových organizací - kulturní</t>
  </si>
  <si>
    <t>Příjmy z úroků Fond příspěvkových organizací-sociální a zdravot zaměření</t>
  </si>
  <si>
    <t>Služby peněžních ústavů - příjmový, výdajový</t>
  </si>
  <si>
    <t xml:space="preserve">Služby peněžních ústavů - revolving </t>
  </si>
  <si>
    <t>Služby peněžních ústavů - základní v KB</t>
  </si>
  <si>
    <t>Služby peněžních ústavů - základní v ČS + kontokorent</t>
  </si>
  <si>
    <t>Služby peněžních ústavů - základní v EQUA</t>
  </si>
  <si>
    <t>Služby peněžních ústavů - základní v ČNB</t>
  </si>
  <si>
    <t>Služby paněžních ústavů - Fond příspěvkových organizací soc. a zdravotní</t>
  </si>
  <si>
    <t>Služby peněžních ústavů - Fond pro rozvoj vzdělávání</t>
  </si>
  <si>
    <t>Služby paněžních ústavů - Městský fond rozvoje bydlení</t>
  </si>
  <si>
    <t>Služby peněžních ústavů - Fond pro partnerskou spolupráci</t>
  </si>
  <si>
    <t>Služby peněžních ústavů - Fond příspěvkových organizací školství</t>
  </si>
  <si>
    <t>Služby peněžních ústavů - Fond příspěvkových organizací kultura</t>
  </si>
  <si>
    <t>Služby peněžních ústavů - praktické ověřování znalostí</t>
  </si>
  <si>
    <t>Znalecké posudky, geometrické plány, vklady do katastru nemovitostí</t>
  </si>
  <si>
    <t xml:space="preserve">Služby zpracování dat </t>
  </si>
  <si>
    <t>Nákup materiálu NN - Integrovaný systém řízení SML</t>
  </si>
  <si>
    <t>Posudky, revize</t>
  </si>
  <si>
    <t>Daň z příjmu FO vybírané srážkou - zaměstnanci</t>
  </si>
  <si>
    <t>Daň z příjmu FO ze závislé činnosti podle počtu zaměstnanců.</t>
  </si>
  <si>
    <t>Daň z příjmu OSVČ podle počtu obyvatel</t>
  </si>
  <si>
    <t>Daň z příjmu OSVČ podle bydliště podnikatele</t>
  </si>
  <si>
    <t>Poplatky - sběr, přeprava a třídění komunálního odpadů</t>
  </si>
  <si>
    <t>Příjmy - odvod z hospodářské činnosti města</t>
  </si>
  <si>
    <t>Úrokový výnos z půjčky pro Sportovní areál Liberec, s.r.o.</t>
  </si>
  <si>
    <t>Ostatní investiční příjmy jinde nezařazené - Sportovní areál Liberec</t>
  </si>
  <si>
    <t>Příjmy - splátky půjčených prostředků od Sportovní areál Ještěd, a. s.</t>
  </si>
  <si>
    <t>Příjmy - z úhrad dobývacího prostoru a vybobytých nerostů</t>
  </si>
  <si>
    <t>Pokuty - stavební delikt (podnikající právnická a fyzická osoba)</t>
  </si>
  <si>
    <t>Příspěvek na provozní ztrátu - z KÚLK - DPMLJ</t>
  </si>
  <si>
    <t>EKO KOM - elektrošrot</t>
  </si>
  <si>
    <t>odměny rada města - 1x primátor, 4x náměstek, 4x radní</t>
  </si>
  <si>
    <t>odměny zastupitelstvo - 34 zastupitelů, mimo primátora a náměstků</t>
  </si>
  <si>
    <t>odměny členové výborů - 4 výbory po 13-ti členech</t>
  </si>
  <si>
    <t>Ostatní povinné pojistné hrazené zaměstnavatelem - zastupitelé</t>
  </si>
  <si>
    <t>Povinné pojistné na zdravotní pojištění - zastupitelé</t>
  </si>
  <si>
    <t>Povinné pojistné na sociální zabezpečení - zastupitelů</t>
  </si>
  <si>
    <t>příspěvek na činnost klubů - proběhnou jednání</t>
  </si>
  <si>
    <t>Knihy, učební pomůcky a tisk</t>
  </si>
  <si>
    <t>služby portálu "Příspěvková organizace účtuje"</t>
  </si>
  <si>
    <t>Konzultační, poradenské a právní služby</t>
  </si>
  <si>
    <t>Rezerva primátor + 4 náměstci - 15 tis.  měsíčně</t>
  </si>
  <si>
    <t xml:space="preserve">D) Organizace města/s účastí města a další </t>
  </si>
  <si>
    <t>Konzultační, poradenské a právní služby-daňový poradce</t>
  </si>
  <si>
    <t>Služby - Moodys audit</t>
  </si>
  <si>
    <t>Členské příspěvky - Sdružení správců městských komunikací</t>
  </si>
  <si>
    <t>Investiční úroky - EQUA bank - IPRM LS</t>
  </si>
  <si>
    <t>Řízení projektů mateřských škol</t>
  </si>
  <si>
    <t>Řízení projektů základních škol</t>
  </si>
  <si>
    <t>Sociálně právní ochrana (SPO) dětí na SML - služby</t>
  </si>
  <si>
    <t xml:space="preserve">SPO dětí na SML - materiál služby </t>
  </si>
  <si>
    <t>SPO dětí na SML - občerstvení</t>
  </si>
  <si>
    <t>Vybrané elektr. služby SML a jeho příspěvkových  organizací - služby</t>
  </si>
  <si>
    <t>Vybrané elektr. služby SML a jeho příspěvkových organizací - vybavení</t>
  </si>
  <si>
    <t xml:space="preserve">Ostatní osobní výdaje - podíly SML k dotacím </t>
  </si>
  <si>
    <t>IPRM 3 - Volnočasové plochy I - vlastní prostředky</t>
  </si>
  <si>
    <t>IPRM 3 - Volnočasové plochy I -  vlastní prostředky</t>
  </si>
  <si>
    <t>IPRM 3 - administrace-vlastní prostředky</t>
  </si>
  <si>
    <t>Integrovaný systém řízení SML - software</t>
  </si>
  <si>
    <t>Vybrané elektron. služby SML a jeho příspěvkových organizací - software</t>
  </si>
  <si>
    <t>Nákup služeb - objekty ve správě oddělení majet. správy a správy objektů</t>
  </si>
  <si>
    <t>Aktivity projektu Zdravé město - ostatní</t>
  </si>
  <si>
    <t>Členské příspěvky - Zdravé město, členství Národní síť zdravých měst</t>
  </si>
  <si>
    <t>Projekt Regenerace městské památkové zóny - podíl SML</t>
  </si>
  <si>
    <t>IPRM Lidové sady - administrace - vlastní prostředky</t>
  </si>
  <si>
    <t>Nákup služeb - Liebigův palác - bývalá galerie</t>
  </si>
  <si>
    <t>Výměna vodoměrů a kalorimetrů - měření tepla</t>
  </si>
  <si>
    <t>Studená voda provoz pomníků a plastik</t>
  </si>
  <si>
    <t>Elektrická energie provoz pomníků a plastik</t>
  </si>
  <si>
    <t>Komunikace Vyhlídková, Lomová - projektová dokumentace</t>
  </si>
  <si>
    <t>Projektová dokumentace - statický přepočet zatížení</t>
  </si>
  <si>
    <t>Služby - bezpečnost silničního provozu na komunikacích</t>
  </si>
  <si>
    <t>Projektová dokumentace - bezpečné přechody</t>
  </si>
  <si>
    <t>Projektová dokumentace - Jeřmanická vnitroblok rekonstrukce</t>
  </si>
  <si>
    <t>Služby - Světelné signalizační zařízení křižovatka Letka</t>
  </si>
  <si>
    <t>Příspěvek na provozní ztrátu - příměstská autobusová doprava DPMLJ</t>
  </si>
  <si>
    <t>Odnětí z zemědělského půdního fondu</t>
  </si>
  <si>
    <t>IPRM Rochlice - Žitná.Vratislavická - realizace vlastní podíl</t>
  </si>
  <si>
    <t>IPRM Rochlice - Dobiášova - realizace vlastní podíl</t>
  </si>
  <si>
    <t>Sokolovské náměstí - kontejnery - vlastní podíl</t>
  </si>
  <si>
    <t>IPRM Rochlice Dobiášova - vlastní podíl</t>
  </si>
  <si>
    <t>IPRM Rochlice - projektová dokumentace, technický dozor - vlastní podíl</t>
  </si>
  <si>
    <t>IPRM Rochlice - Žitná - realizace vlastní podíl</t>
  </si>
  <si>
    <t>Digitálně technická mapa města - účast na projektech</t>
  </si>
  <si>
    <t>Dokumenty ke stavebnímu povolení (DSP) - dopravní stavby</t>
  </si>
  <si>
    <t>Dokumentace územní rozhodnutí (DUR) - dopravní stavby</t>
  </si>
  <si>
    <t>Dokumentace k dopravnímu napojení v místě obch. prům. zóny</t>
  </si>
  <si>
    <t>Zeleň, parky, výsadby</t>
  </si>
  <si>
    <t>Odpady - osvěta</t>
  </si>
  <si>
    <t>projektová dokumentace investičních akcí - zeleň</t>
  </si>
  <si>
    <t>Knihy, učební popmůcky a tisk</t>
  </si>
  <si>
    <t>Vybavení - městské informační centrum (MIC)</t>
  </si>
  <si>
    <t xml:space="preserve">Přímá podpora sportovních akcí </t>
  </si>
  <si>
    <t>Orientační turistické značny (pěší a cyklo)</t>
  </si>
  <si>
    <t>Skybox Aréna - provoz</t>
  </si>
  <si>
    <t>Duhové léto - cyklus akcí</t>
  </si>
  <si>
    <t>Úprava vlastních www stránek pro Městské informační centrum</t>
  </si>
  <si>
    <t xml:space="preserve">Neinv. transfery obecně prospěšným org. - Jizerská o.p.s. </t>
  </si>
  <si>
    <t>Neinvest. příspěvky cizím PO - Technická univerzita Liberec</t>
  </si>
  <si>
    <t>Spolupráce s Klubem českých turistů</t>
  </si>
  <si>
    <t>Komunitní plán  - krizové situace v sociální oblasti</t>
  </si>
  <si>
    <t xml:space="preserve">Komunitní plán - nákup sociálních služeb </t>
  </si>
  <si>
    <t>Květiny- jubilea (ředitelé škol) akce dětí</t>
  </si>
  <si>
    <t>Věcné dary - komise pro občanské obřady a záležitost</t>
  </si>
  <si>
    <t>Pohoštění - akce komise pro občanské obřady a záležitosti</t>
  </si>
  <si>
    <t>Neinv. příspěvky spolkům - Severáček</t>
  </si>
  <si>
    <t>Neinv. příspěvky cizím PO - Krajská vědecká knihovna na chod poboček</t>
  </si>
  <si>
    <t>Neinv. příspěvky cizím PO - Krajská vědecká knihovna na nákup knih</t>
  </si>
  <si>
    <t>Neinv. příspěvky cizím PO - Dětský diagnostický ústav a jiné</t>
  </si>
  <si>
    <t>kapitálové výdaje - bytová družstva</t>
  </si>
  <si>
    <t>Poplatky rozhlas, televize</t>
  </si>
  <si>
    <t>Opravy budov, oken, dveří, malování, vitráže</t>
  </si>
  <si>
    <t>Opatření k odstanění následků havárie § 42 vod.zák.</t>
  </si>
  <si>
    <t>Provoz. havárie a rozvoj informační systém MML</t>
  </si>
  <si>
    <t>Stroje, přístroje a zařízení MŠ</t>
  </si>
  <si>
    <t>Stroje, přístroje a zařízení ZŠ</t>
  </si>
  <si>
    <t>Přestavba a rekonstrukce MŠ Čtyřlístek, pracoviště Věkova</t>
  </si>
  <si>
    <t>Oprava - Liebigův palác - stará galerie</t>
  </si>
  <si>
    <t>Opravy - Oblastní galerie nová - havárie pojištovna</t>
  </si>
  <si>
    <t>Opravy  - Oblastní galerie nová - průběžná údržba</t>
  </si>
  <si>
    <t>DFXŠ a Naivní divadlo - opravy vypl.z havar. stavu</t>
  </si>
  <si>
    <t>Skate park údržba, opravy, správa</t>
  </si>
  <si>
    <t xml:space="preserve">Plán oprav - Sportovní areály Ještěd a Vesec </t>
  </si>
  <si>
    <t>Opravy budov - Pionýrů - Člověk v tísni a Potravinová banka</t>
  </si>
  <si>
    <t>Příjmy z úroků - výdajový v KB</t>
  </si>
  <si>
    <t>Příjmy z úroků - základní v KB</t>
  </si>
  <si>
    <t>Příjmy z úroků - základní v ČS</t>
  </si>
  <si>
    <t>Příjmy z úroků - výdajový v ČS</t>
  </si>
  <si>
    <t>Příjmy z úroků - příjmový v KB</t>
  </si>
  <si>
    <t>Příjmy z úroků - příjmový v ČS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</si>
</sst>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_ ;[Red]\-#,##0.00\ "/>
    <numFmt numFmtId="166" formatCode="#,##0.00_ ;\-#,##0.00\ "/>
  </numFmts>
  <fonts count="44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/>
    <xf numFmtId="0" fontId="1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354">
    <xf numFmtId="0" fontId="0" fillId="0" borderId="0" xfId="0"/>
    <xf numFmtId="0" fontId="19" fillId="0" borderId="0" xfId="0" applyFont="1"/>
    <xf numFmtId="0" fontId="22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Continuous" vertical="justify"/>
    </xf>
    <xf numFmtId="0" fontId="22" fillId="37" borderId="10" xfId="0" applyFont="1" applyFill="1" applyBorder="1" applyAlignment="1">
      <alignment horizontal="centerContinuous" vertical="justify"/>
    </xf>
    <xf numFmtId="0" fontId="0" fillId="0" borderId="0" xfId="0" applyFill="1"/>
    <xf numFmtId="0" fontId="19" fillId="0" borderId="0" xfId="0" applyFont="1" applyBorder="1"/>
    <xf numFmtId="0" fontId="0" fillId="36" borderId="0" xfId="0" applyFill="1"/>
    <xf numFmtId="0" fontId="19" fillId="0" borderId="0" xfId="0" applyFont="1" applyFill="1" applyBorder="1"/>
    <xf numFmtId="3" fontId="19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14" fillId="0" borderId="0" xfId="0" applyFont="1" applyFill="1" applyAlignment="1"/>
    <xf numFmtId="0" fontId="27" fillId="34" borderId="0" xfId="0" applyFont="1" applyFill="1" applyAlignment="1"/>
    <xf numFmtId="0" fontId="22" fillId="34" borderId="0" xfId="0" applyFont="1" applyFill="1" applyAlignment="1"/>
    <xf numFmtId="164" fontId="26" fillId="34" borderId="0" xfId="0" applyNumberFormat="1" applyFont="1" applyFill="1" applyAlignment="1"/>
    <xf numFmtId="0" fontId="14" fillId="34" borderId="0" xfId="0" applyFont="1" applyFill="1" applyAlignment="1"/>
    <xf numFmtId="164" fontId="19" fillId="0" borderId="13" xfId="0" applyNumberFormat="1" applyFont="1" applyBorder="1"/>
    <xf numFmtId="0" fontId="0" fillId="0" borderId="13" xfId="0" applyBorder="1"/>
    <xf numFmtId="0" fontId="31" fillId="0" borderId="0" xfId="42" applyAlignment="1">
      <alignment vertical="center"/>
    </xf>
    <xf numFmtId="0" fontId="0" fillId="0" borderId="0" xfId="0" applyFill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13" xfId="0" applyFont="1" applyBorder="1"/>
    <xf numFmtId="164" fontId="26" fillId="0" borderId="13" xfId="0" applyNumberFormat="1" applyFont="1" applyFill="1" applyBorder="1" applyAlignment="1"/>
    <xf numFmtId="164" fontId="22" fillId="0" borderId="13" xfId="0" applyNumberFormat="1" applyFont="1" applyFill="1" applyBorder="1" applyAlignment="1">
      <alignment horizontal="right" vertical="center"/>
    </xf>
    <xf numFmtId="164" fontId="19" fillId="0" borderId="13" xfId="0" applyNumberFormat="1" applyFont="1" applyFill="1" applyBorder="1"/>
    <xf numFmtId="164" fontId="20" fillId="0" borderId="13" xfId="0" applyNumberFormat="1" applyFont="1" applyFill="1" applyBorder="1" applyAlignment="1">
      <alignment horizontal="left" vertical="justify"/>
    </xf>
    <xf numFmtId="3" fontId="22" fillId="0" borderId="13" xfId="0" applyNumberFormat="1" applyFont="1" applyFill="1" applyBorder="1" applyAlignment="1">
      <alignment horizontal="right" vertical="center"/>
    </xf>
    <xf numFmtId="164" fontId="22" fillId="0" borderId="13" xfId="0" applyNumberFormat="1" applyFont="1" applyFill="1" applyBorder="1" applyAlignment="1"/>
    <xf numFmtId="0" fontId="14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164" fontId="0" fillId="0" borderId="13" xfId="0" applyNumberForma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9" fillId="0" borderId="15" xfId="0" applyFont="1" applyBorder="1"/>
    <xf numFmtId="0" fontId="22" fillId="37" borderId="13" xfId="0" applyFont="1" applyFill="1" applyBorder="1" applyAlignment="1">
      <alignment horizontal="left" vertical="center"/>
    </xf>
    <xf numFmtId="164" fontId="22" fillId="37" borderId="13" xfId="0" applyNumberFormat="1" applyFont="1" applyFill="1" applyBorder="1" applyAlignment="1">
      <alignment horizontal="right" vertical="center"/>
    </xf>
    <xf numFmtId="0" fontId="0" fillId="0" borderId="0" xfId="0" applyBorder="1"/>
    <xf numFmtId="0" fontId="14" fillId="33" borderId="13" xfId="0" applyFont="1" applyFill="1" applyBorder="1" applyAlignment="1">
      <alignment horizontal="left" vertical="center"/>
    </xf>
    <xf numFmtId="0" fontId="19" fillId="33" borderId="13" xfId="0" applyFont="1" applyFill="1" applyBorder="1"/>
    <xf numFmtId="3" fontId="0" fillId="33" borderId="13" xfId="0" applyNumberFormat="1" applyFill="1" applyBorder="1"/>
    <xf numFmtId="3" fontId="0" fillId="0" borderId="13" xfId="0" applyNumberFormat="1" applyFont="1" applyFill="1" applyBorder="1"/>
    <xf numFmtId="0" fontId="33" fillId="0" borderId="13" xfId="0" applyFont="1" applyFill="1" applyBorder="1" applyAlignment="1"/>
    <xf numFmtId="3" fontId="0" fillId="0" borderId="13" xfId="0" applyNumberFormat="1" applyFill="1" applyBorder="1" applyAlignment="1">
      <alignment horizontal="right"/>
    </xf>
    <xf numFmtId="0" fontId="0" fillId="0" borderId="13" xfId="0" applyFill="1" applyBorder="1"/>
    <xf numFmtId="0" fontId="32" fillId="0" borderId="13" xfId="0" applyFont="1" applyBorder="1"/>
    <xf numFmtId="3" fontId="32" fillId="0" borderId="13" xfId="0" applyNumberFormat="1" applyFont="1" applyFill="1" applyBorder="1"/>
    <xf numFmtId="3" fontId="33" fillId="0" borderId="13" xfId="0" applyNumberFormat="1" applyFont="1" applyBorder="1"/>
    <xf numFmtId="3" fontId="19" fillId="0" borderId="13" xfId="0" applyNumberFormat="1" applyFont="1" applyFill="1" applyBorder="1" applyAlignment="1">
      <alignment horizontal="right"/>
    </xf>
    <xf numFmtId="3" fontId="33" fillId="0" borderId="13" xfId="0" applyNumberFormat="1" applyFont="1" applyFill="1" applyBorder="1"/>
    <xf numFmtId="0" fontId="0" fillId="0" borderId="0" xfId="0"/>
    <xf numFmtId="0" fontId="19" fillId="0" borderId="11" xfId="0" applyFont="1" applyBorder="1"/>
    <xf numFmtId="0" fontId="32" fillId="0" borderId="13" xfId="0" applyFont="1" applyFill="1" applyBorder="1"/>
    <xf numFmtId="0" fontId="0" fillId="0" borderId="0" xfId="0"/>
    <xf numFmtId="0" fontId="19" fillId="0" borderId="13" xfId="0" applyFont="1" applyBorder="1"/>
    <xf numFmtId="3" fontId="0" fillId="0" borderId="13" xfId="0" applyNumberFormat="1" applyFill="1" applyBorder="1"/>
    <xf numFmtId="3" fontId="34" fillId="0" borderId="13" xfId="0" applyNumberFormat="1" applyFont="1" applyFill="1" applyBorder="1"/>
    <xf numFmtId="0" fontId="32" fillId="0" borderId="13" xfId="0" applyFont="1" applyFill="1" applyBorder="1" applyAlignment="1"/>
    <xf numFmtId="0" fontId="0" fillId="0" borderId="0" xfId="0"/>
    <xf numFmtId="3" fontId="19" fillId="0" borderId="13" xfId="43" applyNumberFormat="1" applyFont="1" applyFill="1" applyBorder="1"/>
    <xf numFmtId="0" fontId="0" fillId="0" borderId="0" xfId="0"/>
    <xf numFmtId="0" fontId="0" fillId="0" borderId="0" xfId="0"/>
    <xf numFmtId="0" fontId="20" fillId="0" borderId="13" xfId="0" applyFont="1" applyFill="1" applyBorder="1" applyAlignment="1">
      <alignment horizontal="left" vertical="justify"/>
    </xf>
    <xf numFmtId="0" fontId="0" fillId="0" borderId="0" xfId="0"/>
    <xf numFmtId="3" fontId="0" fillId="0" borderId="13" xfId="0" applyNumberFormat="1" applyBorder="1"/>
    <xf numFmtId="3" fontId="19" fillId="0" borderId="0" xfId="0" applyNumberFormat="1" applyFont="1" applyFill="1" applyBorder="1"/>
    <xf numFmtId="3" fontId="19" fillId="0" borderId="13" xfId="0" applyNumberFormat="1" applyFont="1" applyBorder="1"/>
    <xf numFmtId="0" fontId="0" fillId="0" borderId="0" xfId="0"/>
    <xf numFmtId="0" fontId="19" fillId="0" borderId="11" xfId="0" applyFont="1" applyBorder="1"/>
    <xf numFmtId="0" fontId="19" fillId="0" borderId="11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0" fillId="0" borderId="0" xfId="0" applyFill="1"/>
    <xf numFmtId="0" fontId="28" fillId="33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0" borderId="13" xfId="0" applyFont="1" applyBorder="1"/>
    <xf numFmtId="0" fontId="19" fillId="0" borderId="13" xfId="0" applyFont="1" applyFill="1" applyBorder="1"/>
    <xf numFmtId="164" fontId="19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19" fillId="0" borderId="13" xfId="43" applyFont="1" applyFill="1" applyBorder="1"/>
    <xf numFmtId="0" fontId="17" fillId="0" borderId="0" xfId="0" applyFont="1" applyFill="1" applyBorder="1"/>
    <xf numFmtId="3" fontId="36" fillId="0" borderId="13" xfId="43" applyNumberFormat="1" applyFont="1" applyFill="1" applyBorder="1"/>
    <xf numFmtId="3" fontId="0" fillId="40" borderId="13" xfId="0" applyNumberFormat="1" applyFont="1" applyFill="1" applyBorder="1"/>
    <xf numFmtId="0" fontId="0" fillId="33" borderId="0" xfId="0" applyFill="1"/>
    <xf numFmtId="164" fontId="19" fillId="0" borderId="13" xfId="0" applyNumberFormat="1" applyFont="1" applyFill="1" applyBorder="1" applyAlignment="1"/>
    <xf numFmtId="164" fontId="0" fillId="0" borderId="13" xfId="0" applyNumberFormat="1" applyFont="1" applyFill="1" applyBorder="1" applyAlignment="1"/>
    <xf numFmtId="164" fontId="22" fillId="37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vertical="center"/>
    </xf>
    <xf numFmtId="0" fontId="34" fillId="0" borderId="13" xfId="0" applyFont="1" applyBorder="1"/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 vertical="center"/>
    </xf>
    <xf numFmtId="164" fontId="33" fillId="0" borderId="13" xfId="0" applyNumberFormat="1" applyFont="1" applyFill="1" applyBorder="1" applyAlignment="1">
      <alignment vertical="center"/>
    </xf>
    <xf numFmtId="164" fontId="33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/>
    <xf numFmtId="0" fontId="23" fillId="0" borderId="13" xfId="0" applyFont="1" applyBorder="1"/>
    <xf numFmtId="3" fontId="19" fillId="36" borderId="13" xfId="0" applyNumberFormat="1" applyFont="1" applyFill="1" applyBorder="1"/>
    <xf numFmtId="0" fontId="34" fillId="0" borderId="13" xfId="43" applyFont="1" applyFill="1" applyBorder="1"/>
    <xf numFmtId="3" fontId="0" fillId="0" borderId="13" xfId="0" applyNumberFormat="1" applyFont="1" applyFill="1" applyBorder="1" applyAlignment="1"/>
    <xf numFmtId="0" fontId="0" fillId="0" borderId="15" xfId="0" applyFont="1" applyFill="1" applyBorder="1" applyAlignment="1">
      <alignment horizontal="center"/>
    </xf>
    <xf numFmtId="3" fontId="33" fillId="0" borderId="13" xfId="0" applyNumberFormat="1" applyFont="1" applyFill="1" applyBorder="1" applyAlignment="1"/>
    <xf numFmtId="3" fontId="17" fillId="0" borderId="13" xfId="0" applyNumberFormat="1" applyFont="1" applyFill="1" applyBorder="1" applyAlignment="1"/>
    <xf numFmtId="4" fontId="22" fillId="40" borderId="0" xfId="0" applyNumberFormat="1" applyFont="1" applyFill="1" applyAlignment="1">
      <alignment horizontal="left"/>
    </xf>
    <xf numFmtId="0" fontId="17" fillId="0" borderId="0" xfId="0" applyFont="1"/>
    <xf numFmtId="0" fontId="14" fillId="0" borderId="0" xfId="0" applyFont="1" applyFill="1"/>
    <xf numFmtId="3" fontId="14" fillId="0" borderId="0" xfId="0" applyNumberFormat="1" applyFont="1" applyFill="1"/>
    <xf numFmtId="4" fontId="22" fillId="0" borderId="0" xfId="0" applyNumberFormat="1" applyFont="1" applyFill="1" applyAlignment="1">
      <alignment horizontal="left"/>
    </xf>
    <xf numFmtId="0" fontId="17" fillId="0" borderId="0" xfId="0" applyFont="1" applyFill="1"/>
    <xf numFmtId="0" fontId="19" fillId="42" borderId="13" xfId="0" applyFont="1" applyFill="1" applyBorder="1"/>
    <xf numFmtId="0" fontId="19" fillId="36" borderId="13" xfId="0" applyFont="1" applyFill="1" applyBorder="1"/>
    <xf numFmtId="0" fontId="14" fillId="0" borderId="13" xfId="0" applyFont="1" applyFill="1" applyBorder="1"/>
    <xf numFmtId="0" fontId="22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Continuous" vertical="center"/>
    </xf>
    <xf numFmtId="0" fontId="22" fillId="37" borderId="13" xfId="0" applyFont="1" applyFill="1" applyBorder="1" applyAlignment="1">
      <alignment horizontal="centerContinuous" vertical="justify"/>
    </xf>
    <xf numFmtId="0" fontId="27" fillId="34" borderId="13" xfId="0" applyFont="1" applyFill="1" applyBorder="1" applyAlignment="1"/>
    <xf numFmtId="0" fontId="22" fillId="34" borderId="13" xfId="0" applyFont="1" applyFill="1" applyBorder="1" applyAlignment="1"/>
    <xf numFmtId="164" fontId="26" fillId="34" borderId="13" xfId="0" applyNumberFormat="1" applyFont="1" applyFill="1" applyBorder="1" applyAlignment="1"/>
    <xf numFmtId="0" fontId="0" fillId="39" borderId="13" xfId="0" applyFill="1" applyBorder="1"/>
    <xf numFmtId="0" fontId="27" fillId="38" borderId="13" xfId="0" applyFont="1" applyFill="1" applyBorder="1" applyAlignment="1"/>
    <xf numFmtId="0" fontId="25" fillId="38" borderId="13" xfId="0" applyFont="1" applyFill="1" applyBorder="1" applyAlignment="1"/>
    <xf numFmtId="164" fontId="26" fillId="38" borderId="13" xfId="0" applyNumberFormat="1" applyFont="1" applyFill="1" applyBorder="1" applyAlignment="1"/>
    <xf numFmtId="164" fontId="25" fillId="38" borderId="13" xfId="0" applyNumberFormat="1" applyFont="1" applyFill="1" applyBorder="1" applyAlignment="1"/>
    <xf numFmtId="0" fontId="25" fillId="0" borderId="13" xfId="0" applyFont="1" applyFill="1" applyBorder="1" applyAlignment="1"/>
    <xf numFmtId="164" fontId="25" fillId="0" borderId="13" xfId="0" applyNumberFormat="1" applyFont="1" applyFill="1" applyBorder="1" applyAlignment="1"/>
    <xf numFmtId="0" fontId="25" fillId="33" borderId="13" xfId="0" applyFont="1" applyFill="1" applyBorder="1" applyAlignment="1"/>
    <xf numFmtId="164" fontId="14" fillId="33" borderId="13" xfId="0" applyNumberFormat="1" applyFont="1" applyFill="1" applyBorder="1" applyAlignment="1">
      <alignment horizontal="right" vertical="center"/>
    </xf>
    <xf numFmtId="164" fontId="25" fillId="33" borderId="13" xfId="0" applyNumberFormat="1" applyFont="1" applyFill="1" applyBorder="1" applyAlignment="1"/>
    <xf numFmtId="0" fontId="22" fillId="33" borderId="13" xfId="0" applyFont="1" applyFill="1" applyBorder="1" applyAlignment="1">
      <alignment horizontal="left" vertical="center"/>
    </xf>
    <xf numFmtId="164" fontId="22" fillId="33" borderId="13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justify"/>
    </xf>
    <xf numFmtId="0" fontId="22" fillId="33" borderId="13" xfId="0" applyFont="1" applyFill="1" applyBorder="1" applyAlignment="1"/>
    <xf numFmtId="164" fontId="26" fillId="33" borderId="13" xfId="0" applyNumberFormat="1" applyFont="1" applyFill="1" applyBorder="1" applyAlignment="1"/>
    <xf numFmtId="0" fontId="38" fillId="39" borderId="0" xfId="0" applyFont="1" applyFill="1" applyBorder="1"/>
    <xf numFmtId="0" fontId="39" fillId="0" borderId="0" xfId="0" applyFont="1"/>
    <xf numFmtId="0" fontId="38" fillId="40" borderId="0" xfId="0" applyFont="1" applyFill="1" applyBorder="1"/>
    <xf numFmtId="0" fontId="39" fillId="0" borderId="0" xfId="0" applyFont="1" applyFill="1" applyBorder="1"/>
    <xf numFmtId="3" fontId="38" fillId="39" borderId="0" xfId="0" applyNumberFormat="1" applyFont="1" applyFill="1" applyBorder="1"/>
    <xf numFmtId="3" fontId="39" fillId="0" borderId="0" xfId="0" applyNumberFormat="1" applyFont="1" applyFill="1" applyBorder="1"/>
    <xf numFmtId="3" fontId="38" fillId="40" borderId="0" xfId="0" applyNumberFormat="1" applyFont="1" applyFill="1" applyBorder="1"/>
    <xf numFmtId="0" fontId="19" fillId="0" borderId="19" xfId="43" applyFont="1" applyFill="1" applyBorder="1"/>
    <xf numFmtId="0" fontId="0" fillId="0" borderId="19" xfId="0" applyFont="1" applyFill="1" applyBorder="1" applyAlignment="1">
      <alignment horizontal="center"/>
    </xf>
    <xf numFmtId="0" fontId="19" fillId="0" borderId="19" xfId="0" applyFont="1" applyBorder="1"/>
    <xf numFmtId="0" fontId="0" fillId="0" borderId="19" xfId="0" applyBorder="1"/>
    <xf numFmtId="0" fontId="0" fillId="0" borderId="21" xfId="0" applyFont="1" applyFill="1" applyBorder="1" applyAlignment="1">
      <alignment horizontal="center"/>
    </xf>
    <xf numFmtId="0" fontId="19" fillId="0" borderId="19" xfId="0" applyFont="1" applyFill="1" applyBorder="1"/>
    <xf numFmtId="0" fontId="19" fillId="0" borderId="17" xfId="0" applyFont="1" applyBorder="1"/>
    <xf numFmtId="0" fontId="17" fillId="0" borderId="19" xfId="0" applyFont="1" applyFill="1" applyBorder="1" applyAlignment="1">
      <alignment horizontal="center"/>
    </xf>
    <xf numFmtId="0" fontId="19" fillId="42" borderId="19" xfId="0" applyFont="1" applyFill="1" applyBorder="1"/>
    <xf numFmtId="0" fontId="19" fillId="0" borderId="12" xfId="0" applyFont="1" applyFill="1" applyBorder="1"/>
    <xf numFmtId="0" fontId="19" fillId="0" borderId="12" xfId="0" applyFont="1" applyBorder="1"/>
    <xf numFmtId="49" fontId="19" fillId="0" borderId="19" xfId="0" applyNumberFormat="1" applyFont="1" applyBorder="1" applyAlignment="1">
      <alignment horizontal="right"/>
    </xf>
    <xf numFmtId="3" fontId="14" fillId="33" borderId="13" xfId="0" applyNumberFormat="1" applyFont="1" applyFill="1" applyBorder="1" applyAlignment="1">
      <alignment horizontal="right" vertical="justify"/>
    </xf>
    <xf numFmtId="0" fontId="14" fillId="33" borderId="13" xfId="0" applyFont="1" applyFill="1" applyBorder="1" applyAlignment="1">
      <alignment horizontal="centerContinuous" vertical="justify"/>
    </xf>
    <xf numFmtId="164" fontId="22" fillId="38" borderId="13" xfId="0" applyNumberFormat="1" applyFont="1" applyFill="1" applyBorder="1" applyAlignment="1"/>
    <xf numFmtId="0" fontId="28" fillId="33" borderId="13" xfId="0" applyFont="1" applyFill="1" applyBorder="1" applyAlignment="1">
      <alignment horizontal="left" vertical="center"/>
    </xf>
    <xf numFmtId="164" fontId="14" fillId="33" borderId="13" xfId="0" applyNumberFormat="1" applyFont="1" applyFill="1" applyBorder="1" applyAlignment="1">
      <alignment vertical="center"/>
    </xf>
    <xf numFmtId="164" fontId="22" fillId="37" borderId="13" xfId="0" applyNumberFormat="1" applyFont="1" applyFill="1" applyBorder="1" applyAlignment="1">
      <alignment horizontal="right" vertical="justify"/>
    </xf>
    <xf numFmtId="0" fontId="22" fillId="34" borderId="13" xfId="0" applyFont="1" applyFill="1" applyBorder="1" applyAlignment="1">
      <alignment horizontal="left" vertical="center"/>
    </xf>
    <xf numFmtId="164" fontId="22" fillId="34" borderId="13" xfId="0" applyNumberFormat="1" applyFont="1" applyFill="1" applyBorder="1" applyAlignment="1">
      <alignment horizontal="right" vertical="center"/>
    </xf>
    <xf numFmtId="0" fontId="0" fillId="34" borderId="13" xfId="0" applyFill="1" applyBorder="1"/>
    <xf numFmtId="164" fontId="0" fillId="36" borderId="13" xfId="0" applyNumberFormat="1" applyFont="1" applyFill="1" applyBorder="1" applyAlignment="1"/>
    <xf numFmtId="164" fontId="0" fillId="36" borderId="13" xfId="0" applyNumberFormat="1" applyFill="1" applyBorder="1"/>
    <xf numFmtId="164" fontId="14" fillId="33" borderId="13" xfId="0" applyNumberFormat="1" applyFont="1" applyFill="1" applyBorder="1" applyAlignment="1">
      <alignment vertical="justify"/>
    </xf>
    <xf numFmtId="164" fontId="14" fillId="33" borderId="13" xfId="0" applyNumberFormat="1" applyFont="1" applyFill="1" applyBorder="1" applyAlignment="1">
      <alignment horizontal="centerContinuous" vertical="justify"/>
    </xf>
    <xf numFmtId="164" fontId="22" fillId="0" borderId="13" xfId="0" applyNumberFormat="1" applyFont="1" applyFill="1" applyBorder="1" applyAlignment="1">
      <alignment horizontal="left" vertical="center"/>
    </xf>
    <xf numFmtId="164" fontId="22" fillId="34" borderId="13" xfId="0" applyNumberFormat="1" applyFont="1" applyFill="1" applyBorder="1" applyAlignment="1">
      <alignment vertical="center"/>
    </xf>
    <xf numFmtId="164" fontId="22" fillId="34" borderId="13" xfId="0" applyNumberFormat="1" applyFont="1" applyFill="1" applyBorder="1" applyAlignment="1">
      <alignment horizontal="left" vertical="center"/>
    </xf>
    <xf numFmtId="0" fontId="22" fillId="36" borderId="13" xfId="0" applyFont="1" applyFill="1" applyBorder="1" applyAlignment="1">
      <alignment horizontal="left" vertical="center"/>
    </xf>
    <xf numFmtId="164" fontId="22" fillId="36" borderId="13" xfId="0" applyNumberFormat="1" applyFont="1" applyFill="1" applyBorder="1" applyAlignment="1">
      <alignment horizontal="right" vertical="center"/>
    </xf>
    <xf numFmtId="164" fontId="22" fillId="36" borderId="13" xfId="0" applyNumberFormat="1" applyFont="1" applyFill="1" applyBorder="1" applyAlignment="1">
      <alignment horizontal="left" vertical="center"/>
    </xf>
    <xf numFmtId="164" fontId="22" fillId="33" borderId="13" xfId="0" applyNumberFormat="1" applyFont="1" applyFill="1" applyBorder="1" applyAlignment="1"/>
    <xf numFmtId="0" fontId="22" fillId="38" borderId="13" xfId="0" applyFont="1" applyFill="1" applyBorder="1" applyAlignment="1"/>
    <xf numFmtId="3" fontId="28" fillId="33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/>
    <xf numFmtId="0" fontId="0" fillId="33" borderId="13" xfId="0" applyFill="1" applyBorder="1"/>
    <xf numFmtId="3" fontId="14" fillId="33" borderId="13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9" fillId="0" borderId="13" xfId="0" applyNumberFormat="1" applyFont="1" applyBorder="1" applyAlignment="1"/>
    <xf numFmtId="3" fontId="14" fillId="33" borderId="13" xfId="0" applyNumberFormat="1" applyFont="1" applyFill="1" applyBorder="1" applyAlignment="1">
      <alignment horizontal="right" vertical="center"/>
    </xf>
    <xf numFmtId="0" fontId="14" fillId="36" borderId="13" xfId="0" applyFont="1" applyFill="1" applyBorder="1" applyAlignment="1">
      <alignment horizontal="left" vertical="center"/>
    </xf>
    <xf numFmtId="3" fontId="14" fillId="33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/>
    </xf>
    <xf numFmtId="3" fontId="28" fillId="33" borderId="1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37" fillId="40" borderId="0" xfId="0" applyFont="1" applyFill="1"/>
    <xf numFmtId="0" fontId="0" fillId="0" borderId="0" xfId="0" applyFont="1" applyFill="1" applyBorder="1" applyAlignment="1">
      <alignment horizontal="center"/>
    </xf>
    <xf numFmtId="4" fontId="17" fillId="0" borderId="0" xfId="0" applyNumberFormat="1" applyFont="1" applyFill="1"/>
    <xf numFmtId="164" fontId="0" fillId="0" borderId="0" xfId="0" applyNumberFormat="1"/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22" fillId="0" borderId="0" xfId="0" applyNumberFormat="1" applyFont="1" applyAlignment="1"/>
    <xf numFmtId="164" fontId="0" fillId="0" borderId="0" xfId="0" applyNumberFormat="1" applyAlignment="1">
      <alignment horizontal="center"/>
    </xf>
    <xf numFmtId="166" fontId="0" fillId="0" borderId="0" xfId="0" applyNumberFormat="1"/>
    <xf numFmtId="0" fontId="27" fillId="34" borderId="0" xfId="0" applyFont="1" applyFill="1" applyAlignment="1">
      <alignment vertical="center"/>
    </xf>
    <xf numFmtId="0" fontId="33" fillId="34" borderId="0" xfId="0" applyFont="1" applyFill="1"/>
    <xf numFmtId="165" fontId="0" fillId="34" borderId="0" xfId="0" applyNumberFormat="1" applyFill="1"/>
    <xf numFmtId="165" fontId="0" fillId="34" borderId="0" xfId="0" applyNumberFormat="1" applyFill="1" applyAlignment="1"/>
    <xf numFmtId="164" fontId="0" fillId="34" borderId="0" xfId="0" applyNumberFormat="1" applyFill="1" applyAlignment="1"/>
    <xf numFmtId="165" fontId="0" fillId="0" borderId="0" xfId="0" applyNumberFormat="1" applyAlignment="1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5" fontId="0" fillId="0" borderId="0" xfId="0" applyNumberFormat="1"/>
    <xf numFmtId="165" fontId="26" fillId="34" borderId="0" xfId="0" applyNumberFormat="1" applyFont="1" applyFill="1"/>
    <xf numFmtId="166" fontId="0" fillId="34" borderId="0" xfId="0" applyNumberFormat="1" applyFill="1"/>
    <xf numFmtId="166" fontId="33" fillId="0" borderId="0" xfId="0" applyNumberFormat="1" applyFont="1"/>
    <xf numFmtId="0" fontId="22" fillId="44" borderId="13" xfId="0" applyFont="1" applyFill="1" applyBorder="1" applyAlignment="1">
      <alignment horizontal="left"/>
    </xf>
    <xf numFmtId="165" fontId="22" fillId="44" borderId="13" xfId="0" applyNumberFormat="1" applyFont="1" applyFill="1" applyBorder="1" applyAlignment="1">
      <alignment horizontal="left"/>
    </xf>
    <xf numFmtId="0" fontId="22" fillId="44" borderId="13" xfId="0" applyNumberFormat="1" applyFont="1" applyFill="1" applyBorder="1" applyAlignment="1">
      <alignment horizontal="center" vertical="center" wrapText="1"/>
    </xf>
    <xf numFmtId="0" fontId="22" fillId="40" borderId="13" xfId="0" applyNumberFormat="1" applyFont="1" applyFill="1" applyBorder="1" applyAlignment="1">
      <alignment horizontal="center" vertical="center" wrapText="1"/>
    </xf>
    <xf numFmtId="166" fontId="25" fillId="34" borderId="0" xfId="0" applyNumberFormat="1" applyFont="1" applyFill="1" applyBorder="1" applyAlignment="1">
      <alignment horizontal="left"/>
    </xf>
    <xf numFmtId="0" fontId="41" fillId="34" borderId="0" xfId="0" applyFont="1" applyFill="1"/>
    <xf numFmtId="165" fontId="41" fillId="34" borderId="0" xfId="0" applyNumberFormat="1" applyFont="1" applyFill="1"/>
    <xf numFmtId="165" fontId="41" fillId="34" borderId="0" xfId="0" applyNumberFormat="1" applyFont="1" applyFill="1" applyAlignment="1"/>
    <xf numFmtId="164" fontId="25" fillId="34" borderId="0" xfId="0" applyNumberFormat="1" applyFont="1" applyFill="1" applyAlignment="1"/>
    <xf numFmtId="0" fontId="22" fillId="33" borderId="13" xfId="0" applyFont="1" applyFill="1" applyBorder="1" applyAlignment="1">
      <alignment horizontal="left"/>
    </xf>
    <xf numFmtId="165" fontId="22" fillId="33" borderId="13" xfId="0" applyNumberFormat="1" applyFont="1" applyFill="1" applyBorder="1" applyAlignment="1">
      <alignment horizontal="left"/>
    </xf>
    <xf numFmtId="164" fontId="28" fillId="33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/>
    </xf>
    <xf numFmtId="165" fontId="22" fillId="0" borderId="13" xfId="0" applyNumberFormat="1" applyFont="1" applyFill="1" applyBorder="1" applyAlignment="1">
      <alignment horizontal="left"/>
    </xf>
    <xf numFmtId="166" fontId="22" fillId="44" borderId="13" xfId="0" applyNumberFormat="1" applyFont="1" applyFill="1" applyBorder="1" applyAlignment="1">
      <alignment horizontal="right" wrapText="1"/>
    </xf>
    <xf numFmtId="164" fontId="22" fillId="44" borderId="13" xfId="0" applyNumberFormat="1" applyFont="1" applyFill="1" applyBorder="1" applyAlignment="1">
      <alignment horizontal="right" wrapText="1"/>
    </xf>
    <xf numFmtId="0" fontId="33" fillId="0" borderId="13" xfId="0" applyFont="1" applyBorder="1" applyAlignment="1">
      <alignment horizontal="left"/>
    </xf>
    <xf numFmtId="165" fontId="33" fillId="0" borderId="13" xfId="0" applyNumberFormat="1" applyFont="1" applyBorder="1" applyAlignment="1">
      <alignment horizontal="left"/>
    </xf>
    <xf numFmtId="165" fontId="33" fillId="0" borderId="13" xfId="0" applyNumberFormat="1" applyFont="1" applyBorder="1" applyAlignment="1">
      <alignment horizontal="right"/>
    </xf>
    <xf numFmtId="166" fontId="33" fillId="0" borderId="13" xfId="0" applyNumberFormat="1" applyFont="1" applyBorder="1" applyAlignment="1">
      <alignment horizontal="right"/>
    </xf>
    <xf numFmtId="164" fontId="33" fillId="0" borderId="13" xfId="0" applyNumberFormat="1" applyFont="1" applyBorder="1" applyAlignment="1">
      <alignment horizontal="right"/>
    </xf>
    <xf numFmtId="166" fontId="0" fillId="0" borderId="0" xfId="0" applyNumberFormat="1" applyFill="1"/>
    <xf numFmtId="165" fontId="22" fillId="45" borderId="0" xfId="0" applyNumberFormat="1" applyFont="1" applyFill="1" applyBorder="1" applyAlignment="1">
      <alignment horizontal="left"/>
    </xf>
    <xf numFmtId="165" fontId="22" fillId="45" borderId="0" xfId="0" applyNumberFormat="1" applyFont="1" applyFill="1" applyBorder="1" applyAlignment="1">
      <alignment horizontal="right"/>
    </xf>
    <xf numFmtId="166" fontId="22" fillId="45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165" fontId="22" fillId="33" borderId="0" xfId="0" applyNumberFormat="1" applyFont="1" applyFill="1" applyBorder="1" applyAlignment="1">
      <alignment horizontal="left"/>
    </xf>
    <xf numFmtId="164" fontId="28" fillId="33" borderId="0" xfId="0" applyNumberFormat="1" applyFont="1" applyFill="1" applyBorder="1" applyAlignment="1">
      <alignment horizontal="right" vertical="center"/>
    </xf>
    <xf numFmtId="0" fontId="0" fillId="0" borderId="16" xfId="0" applyBorder="1"/>
    <xf numFmtId="165" fontId="0" fillId="0" borderId="16" xfId="0" applyNumberFormat="1" applyBorder="1"/>
    <xf numFmtId="165" fontId="22" fillId="44" borderId="16" xfId="0" applyNumberFormat="1" applyFont="1" applyFill="1" applyBorder="1" applyAlignment="1">
      <alignment horizontal="left"/>
    </xf>
    <xf numFmtId="166" fontId="22" fillId="44" borderId="16" xfId="0" applyNumberFormat="1" applyFont="1" applyFill="1" applyBorder="1" applyAlignment="1">
      <alignment horizontal="right" wrapText="1"/>
    </xf>
    <xf numFmtId="164" fontId="22" fillId="44" borderId="16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left"/>
    </xf>
    <xf numFmtId="165" fontId="33" fillId="0" borderId="0" xfId="0" applyNumberFormat="1" applyFont="1" applyBorder="1" applyAlignment="1">
      <alignment horizontal="left"/>
    </xf>
    <xf numFmtId="165" fontId="0" fillId="0" borderId="0" xfId="0" applyNumberFormat="1" applyBorder="1"/>
    <xf numFmtId="165" fontId="33" fillId="0" borderId="0" xfId="0" applyNumberFormat="1" applyFont="1" applyBorder="1" applyAlignment="1">
      <alignment horizontal="right"/>
    </xf>
    <xf numFmtId="166" fontId="33" fillId="0" borderId="0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165" fontId="0" fillId="0" borderId="13" xfId="0" applyNumberFormat="1" applyBorder="1"/>
    <xf numFmtId="0" fontId="22" fillId="33" borderId="16" xfId="0" applyFont="1" applyFill="1" applyBorder="1" applyAlignment="1">
      <alignment horizontal="left"/>
    </xf>
    <xf numFmtId="165" fontId="22" fillId="33" borderId="16" xfId="0" applyNumberFormat="1" applyFont="1" applyFill="1" applyBorder="1" applyAlignment="1">
      <alignment horizontal="left"/>
    </xf>
    <xf numFmtId="0" fontId="28" fillId="33" borderId="16" xfId="0" applyFont="1" applyFill="1" applyBorder="1" applyAlignment="1">
      <alignment horizontal="left" vertical="center"/>
    </xf>
    <xf numFmtId="164" fontId="28" fillId="33" borderId="16" xfId="0" applyNumberFormat="1" applyFont="1" applyFill="1" applyBorder="1" applyAlignment="1">
      <alignment horizontal="right" vertical="center"/>
    </xf>
    <xf numFmtId="165" fontId="22" fillId="44" borderId="13" xfId="0" applyNumberFormat="1" applyFont="1" applyFill="1" applyBorder="1" applyAlignment="1">
      <alignment horizontal="right"/>
    </xf>
    <xf numFmtId="164" fontId="22" fillId="44" borderId="13" xfId="0" applyNumberFormat="1" applyFont="1" applyFill="1" applyBorder="1" applyAlignment="1">
      <alignment horizontal="right"/>
    </xf>
    <xf numFmtId="0" fontId="33" fillId="35" borderId="0" xfId="0" applyFont="1" applyFill="1" applyBorder="1" applyAlignment="1">
      <alignment horizontal="left"/>
    </xf>
    <xf numFmtId="165" fontId="33" fillId="35" borderId="0" xfId="0" applyNumberFormat="1" applyFont="1" applyFill="1" applyBorder="1" applyAlignment="1">
      <alignment horizontal="left"/>
    </xf>
    <xf numFmtId="165" fontId="33" fillId="35" borderId="0" xfId="0" applyNumberFormat="1" applyFont="1" applyFill="1" applyBorder="1" applyAlignment="1">
      <alignment horizontal="right"/>
    </xf>
    <xf numFmtId="166" fontId="33" fillId="35" borderId="0" xfId="0" applyNumberFormat="1" applyFont="1" applyFill="1" applyBorder="1" applyAlignment="1">
      <alignment horizontal="right"/>
    </xf>
    <xf numFmtId="164" fontId="33" fillId="35" borderId="0" xfId="0" applyNumberFormat="1" applyFont="1" applyFill="1" applyBorder="1" applyAlignment="1">
      <alignment horizontal="right"/>
    </xf>
    <xf numFmtId="166" fontId="22" fillId="0" borderId="13" xfId="0" applyNumberFormat="1" applyFont="1" applyFill="1" applyBorder="1" applyAlignment="1">
      <alignment horizontal="left"/>
    </xf>
    <xf numFmtId="49" fontId="33" fillId="0" borderId="13" xfId="0" applyNumberFormat="1" applyFont="1" applyBorder="1" applyAlignment="1">
      <alignment horizontal="left"/>
    </xf>
    <xf numFmtId="165" fontId="33" fillId="0" borderId="13" xfId="0" applyNumberFormat="1" applyFont="1" applyFill="1" applyBorder="1" applyAlignment="1">
      <alignment horizontal="right"/>
    </xf>
    <xf numFmtId="164" fontId="33" fillId="0" borderId="13" xfId="0" applyNumberFormat="1" applyFont="1" applyFill="1" applyBorder="1" applyAlignment="1">
      <alignment horizontal="right"/>
    </xf>
    <xf numFmtId="165" fontId="0" fillId="33" borderId="0" xfId="0" applyNumberFormat="1" applyFill="1"/>
    <xf numFmtId="166" fontId="0" fillId="33" borderId="0" xfId="0" applyNumberFormat="1" applyFill="1"/>
    <xf numFmtId="165" fontId="22" fillId="45" borderId="19" xfId="0" applyNumberFormat="1" applyFont="1" applyFill="1" applyBorder="1" applyAlignment="1">
      <alignment horizontal="left"/>
    </xf>
    <xf numFmtId="165" fontId="22" fillId="45" borderId="19" xfId="0" applyNumberFormat="1" applyFont="1" applyFill="1" applyBorder="1" applyAlignment="1">
      <alignment horizontal="right"/>
    </xf>
    <xf numFmtId="166" fontId="22" fillId="45" borderId="19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0" fontId="33" fillId="0" borderId="17" xfId="0" applyFont="1" applyBorder="1" applyAlignment="1">
      <alignment horizontal="left"/>
    </xf>
    <xf numFmtId="165" fontId="33" fillId="0" borderId="17" xfId="0" applyNumberFormat="1" applyFont="1" applyBorder="1" applyAlignment="1">
      <alignment horizontal="left"/>
    </xf>
    <xf numFmtId="166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9" fillId="0" borderId="0" xfId="45" applyFont="1" applyBorder="1"/>
    <xf numFmtId="0" fontId="2" fillId="0" borderId="0" xfId="45"/>
    <xf numFmtId="0" fontId="19" fillId="0" borderId="13" xfId="45" applyFont="1" applyBorder="1"/>
    <xf numFmtId="0" fontId="19" fillId="0" borderId="13" xfId="45" applyFont="1" applyFill="1" applyBorder="1"/>
    <xf numFmtId="164" fontId="19" fillId="0" borderId="13" xfId="45" applyNumberFormat="1" applyFont="1" applyFill="1" applyBorder="1" applyAlignment="1">
      <alignment horizontal="right"/>
    </xf>
    <xf numFmtId="3" fontId="19" fillId="0" borderId="13" xfId="45" applyNumberFormat="1" applyFont="1" applyFill="1" applyBorder="1"/>
    <xf numFmtId="3" fontId="32" fillId="0" borderId="13" xfId="45" applyNumberFormat="1" applyFont="1" applyFill="1" applyBorder="1"/>
    <xf numFmtId="0" fontId="42" fillId="0" borderId="13" xfId="0" applyFont="1" applyBorder="1"/>
    <xf numFmtId="0" fontId="17" fillId="0" borderId="0" xfId="0" applyFont="1" applyAlignment="1">
      <alignment horizontal="left"/>
    </xf>
    <xf numFmtId="0" fontId="22" fillId="45" borderId="0" xfId="0" applyFont="1" applyFill="1" applyBorder="1" applyAlignment="1">
      <alignment horizontal="left"/>
    </xf>
    <xf numFmtId="0" fontId="22" fillId="45" borderId="13" xfId="0" applyFont="1" applyFill="1" applyBorder="1" applyAlignment="1">
      <alignment horizontal="left"/>
    </xf>
    <xf numFmtId="49" fontId="33" fillId="0" borderId="0" xfId="0" applyNumberFormat="1" applyFont="1" applyBorder="1" applyAlignment="1">
      <alignment horizontal="left"/>
    </xf>
    <xf numFmtId="0" fontId="22" fillId="45" borderId="23" xfId="0" applyFont="1" applyFill="1" applyBorder="1" applyAlignment="1">
      <alignment horizontal="left"/>
    </xf>
    <xf numFmtId="164" fontId="26" fillId="39" borderId="0" xfId="0" applyNumberFormat="1" applyFont="1" applyFill="1" applyAlignment="1"/>
    <xf numFmtId="0" fontId="22" fillId="37" borderId="18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0" fontId="19" fillId="0" borderId="0" xfId="43" applyFont="1" applyFill="1" applyBorder="1"/>
    <xf numFmtId="0" fontId="0" fillId="0" borderId="0" xfId="0" applyFill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0" fillId="36" borderId="0" xfId="0" applyFill="1" applyBorder="1"/>
    <xf numFmtId="0" fontId="39" fillId="0" borderId="0" xfId="0" applyFont="1" applyBorder="1"/>
    <xf numFmtId="0" fontId="21" fillId="33" borderId="13" xfId="0" applyFont="1" applyFill="1" applyBorder="1" applyAlignment="1">
      <alignment horizontal="centerContinuous" vertical="justify"/>
    </xf>
    <xf numFmtId="49" fontId="0" fillId="33" borderId="13" xfId="0" applyNumberFormat="1" applyFill="1" applyBorder="1" applyAlignment="1">
      <alignment vertical="top"/>
    </xf>
    <xf numFmtId="14" fontId="0" fillId="0" borderId="13" xfId="0" applyNumberFormat="1" applyBorder="1"/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9" fontId="0" fillId="0" borderId="13" xfId="0" applyNumberFormat="1" applyFill="1" applyBorder="1" applyAlignment="1">
      <alignment horizontal="left"/>
    </xf>
    <xf numFmtId="0" fontId="24" fillId="43" borderId="24" xfId="0" applyFont="1" applyFill="1" applyBorder="1"/>
    <xf numFmtId="0" fontId="21" fillId="43" borderId="25" xfId="0" applyFont="1" applyFill="1" applyBorder="1"/>
    <xf numFmtId="164" fontId="29" fillId="43" borderId="25" xfId="0" applyNumberFormat="1" applyFont="1" applyFill="1" applyBorder="1"/>
    <xf numFmtId="3" fontId="14" fillId="43" borderId="18" xfId="0" applyNumberFormat="1" applyFont="1" applyFill="1" applyBorder="1"/>
    <xf numFmtId="4" fontId="0" fillId="0" borderId="19" xfId="0" applyNumberFormat="1" applyFill="1" applyBorder="1"/>
    <xf numFmtId="0" fontId="0" fillId="0" borderId="19" xfId="0" applyFill="1" applyBorder="1"/>
    <xf numFmtId="0" fontId="32" fillId="0" borderId="19" xfId="0" applyFont="1" applyBorder="1"/>
    <xf numFmtId="4" fontId="0" fillId="0" borderId="0" xfId="0" applyNumberFormat="1" applyFill="1" applyBorder="1"/>
    <xf numFmtId="0" fontId="32" fillId="0" borderId="0" xfId="0" applyFont="1" applyBorder="1"/>
    <xf numFmtId="0" fontId="24" fillId="35" borderId="24" xfId="0" applyFont="1" applyFill="1" applyBorder="1"/>
    <xf numFmtId="0" fontId="21" fillId="35" borderId="25" xfId="0" applyFont="1" applyFill="1" applyBorder="1"/>
    <xf numFmtId="164" fontId="29" fillId="35" borderId="25" xfId="0" applyNumberFormat="1" applyFont="1" applyFill="1" applyBorder="1"/>
    <xf numFmtId="3" fontId="14" fillId="41" borderId="18" xfId="0" applyNumberFormat="1" applyFont="1" applyFill="1" applyBorder="1"/>
    <xf numFmtId="0" fontId="19" fillId="0" borderId="26" xfId="0" applyFont="1" applyBorder="1"/>
    <xf numFmtId="0" fontId="0" fillId="0" borderId="15" xfId="0" applyBorder="1"/>
    <xf numFmtId="0" fontId="23" fillId="37" borderId="13" xfId="0" applyFont="1" applyFill="1" applyBorder="1" applyAlignment="1">
      <alignment horizontal="centerContinuous" vertical="justify"/>
    </xf>
    <xf numFmtId="0" fontId="14" fillId="0" borderId="13" xfId="0" applyFont="1" applyFill="1" applyBorder="1" applyAlignment="1"/>
    <xf numFmtId="0" fontId="21" fillId="0" borderId="13" xfId="0" applyFont="1" applyFill="1" applyBorder="1" applyAlignment="1">
      <alignment horizontal="centerContinuous" vertical="justify"/>
    </xf>
    <xf numFmtId="49" fontId="0" fillId="0" borderId="13" xfId="0" applyNumberFormat="1" applyFill="1" applyBorder="1" applyAlignment="1">
      <alignment vertical="top"/>
    </xf>
    <xf numFmtId="0" fontId="21" fillId="35" borderId="13" xfId="0" applyFont="1" applyFill="1" applyBorder="1" applyAlignment="1">
      <alignment horizontal="centerContinuous" vertical="justify"/>
    </xf>
    <xf numFmtId="0" fontId="30" fillId="0" borderId="13" xfId="0" applyFont="1" applyFill="1" applyBorder="1" applyAlignment="1">
      <alignment horizontal="left" vertical="center" indent="4"/>
    </xf>
    <xf numFmtId="0" fontId="22" fillId="37" borderId="13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justify"/>
    </xf>
    <xf numFmtId="0" fontId="19" fillId="0" borderId="19" xfId="45" applyFont="1" applyBorder="1"/>
    <xf numFmtId="0" fontId="17" fillId="0" borderId="0" xfId="0" applyFont="1" applyBorder="1"/>
    <xf numFmtId="0" fontId="2" fillId="0" borderId="0" xfId="45" applyBorder="1"/>
    <xf numFmtId="164" fontId="14" fillId="33" borderId="13" xfId="0" applyNumberFormat="1" applyFont="1" applyFill="1" applyBorder="1" applyAlignment="1">
      <alignment horizontal="right" vertical="justify"/>
    </xf>
    <xf numFmtId="0" fontId="17" fillId="0" borderId="13" xfId="0" applyFont="1" applyFill="1" applyBorder="1"/>
    <xf numFmtId="0" fontId="37" fillId="34" borderId="13" xfId="45" applyFont="1" applyFill="1" applyBorder="1" applyAlignment="1">
      <alignment horizontal="left" vertical="center"/>
    </xf>
    <xf numFmtId="0" fontId="2" fillId="34" borderId="13" xfId="45" applyFill="1" applyBorder="1"/>
    <xf numFmtId="0" fontId="2" fillId="0" borderId="13" xfId="45" applyBorder="1"/>
    <xf numFmtId="3" fontId="2" fillId="0" borderId="13" xfId="45" applyNumberFormat="1" applyBorder="1"/>
    <xf numFmtId="0" fontId="43" fillId="33" borderId="13" xfId="45" applyFont="1" applyFill="1" applyBorder="1"/>
    <xf numFmtId="0" fontId="18" fillId="33" borderId="13" xfId="45" applyFont="1" applyFill="1" applyBorder="1"/>
    <xf numFmtId="0" fontId="2" fillId="0" borderId="13" xfId="45" applyFill="1" applyBorder="1"/>
    <xf numFmtId="3" fontId="19" fillId="0" borderId="0" xfId="45" applyNumberFormat="1" applyFont="1" applyBorder="1"/>
    <xf numFmtId="3" fontId="2" fillId="0" borderId="13" xfId="45" applyNumberFormat="1" applyFill="1" applyBorder="1"/>
    <xf numFmtId="164" fontId="33" fillId="0" borderId="13" xfId="45" applyNumberFormat="1" applyFont="1" applyFill="1" applyBorder="1"/>
    <xf numFmtId="164" fontId="0" fillId="0" borderId="13" xfId="0" applyNumberFormat="1" applyBorder="1"/>
    <xf numFmtId="3" fontId="0" fillId="0" borderId="0" xfId="0" applyNumberFormat="1"/>
    <xf numFmtId="0" fontId="19" fillId="0" borderId="13" xfId="45" applyFont="1" applyFill="1" applyBorder="1" applyAlignment="1"/>
    <xf numFmtId="164" fontId="19" fillId="0" borderId="13" xfId="45" applyNumberFormat="1" applyFont="1" applyFill="1" applyBorder="1" applyAlignment="1"/>
    <xf numFmtId="164" fontId="19" fillId="34" borderId="13" xfId="45" applyNumberFormat="1" applyFont="1" applyFill="1" applyBorder="1" applyAlignment="1">
      <alignment horizontal="right"/>
    </xf>
    <xf numFmtId="3" fontId="19" fillId="34" borderId="13" xfId="45" applyNumberFormat="1" applyFont="1" applyFill="1" applyBorder="1"/>
    <xf numFmtId="3" fontId="2" fillId="34" borderId="13" xfId="45" applyNumberFormat="1" applyFill="1" applyBorder="1"/>
    <xf numFmtId="0" fontId="22" fillId="45" borderId="13" xfId="0" applyFont="1" applyFill="1" applyBorder="1" applyAlignment="1">
      <alignment horizontal="left"/>
    </xf>
    <xf numFmtId="0" fontId="22" fillId="45" borderId="0" xfId="0" applyFont="1" applyFill="1" applyBorder="1" applyAlignment="1">
      <alignment horizontal="left"/>
    </xf>
    <xf numFmtId="0" fontId="22" fillId="45" borderId="22" xfId="0" applyFont="1" applyFill="1" applyBorder="1" applyAlignment="1">
      <alignment horizontal="left"/>
    </xf>
    <xf numFmtId="0" fontId="22" fillId="45" borderId="23" xfId="0" applyFont="1" applyFill="1" applyBorder="1" applyAlignment="1">
      <alignment horizontal="left"/>
    </xf>
    <xf numFmtId="0" fontId="22" fillId="45" borderId="2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</cellXfs>
  <cellStyles count="87">
    <cellStyle name="20 % – Zvýraznění1" xfId="19" builtinId="30" customBuiltin="1"/>
    <cellStyle name="20 % – Zvýraznění1 2" xfId="63"/>
    <cellStyle name="20 % – Zvýraznění2" xfId="23" builtinId="34" customBuiltin="1"/>
    <cellStyle name="20 % – Zvýraznění2 2" xfId="67"/>
    <cellStyle name="20 % – Zvýraznění3" xfId="27" builtinId="38" customBuiltin="1"/>
    <cellStyle name="20 % – Zvýraznění3 2" xfId="71"/>
    <cellStyle name="20 % – Zvýraznění4" xfId="31" builtinId="42" customBuiltin="1"/>
    <cellStyle name="20 % – Zvýraznění4 2" xfId="75"/>
    <cellStyle name="20 % – Zvýraznění5" xfId="35" builtinId="46" customBuiltin="1"/>
    <cellStyle name="20 % – Zvýraznění5 2" xfId="79"/>
    <cellStyle name="20 % – Zvýraznění6" xfId="39" builtinId="50" customBuiltin="1"/>
    <cellStyle name="20 % – Zvýraznění6 2" xfId="83"/>
    <cellStyle name="40 % – Zvýraznění1" xfId="20" builtinId="31" customBuiltin="1"/>
    <cellStyle name="40 % – Zvýraznění1 2" xfId="64"/>
    <cellStyle name="40 % – Zvýraznění2" xfId="24" builtinId="35" customBuiltin="1"/>
    <cellStyle name="40 % – Zvýraznění2 2" xfId="68"/>
    <cellStyle name="40 % – Zvýraznění3" xfId="28" builtinId="39" customBuiltin="1"/>
    <cellStyle name="40 % – Zvýraznění3 2" xfId="72"/>
    <cellStyle name="40 % – Zvýraznění4" xfId="32" builtinId="43" customBuiltin="1"/>
    <cellStyle name="40 % – Zvýraznění4 2" xfId="76"/>
    <cellStyle name="40 % – Zvýraznění5" xfId="36" builtinId="47" customBuiltin="1"/>
    <cellStyle name="40 % – Zvýraznění5 2" xfId="80"/>
    <cellStyle name="40 % – Zvýraznění6" xfId="40" builtinId="51" customBuiltin="1"/>
    <cellStyle name="40 % – Zvýraznění6 2" xfId="84"/>
    <cellStyle name="60 % – Zvýraznění1" xfId="21" builtinId="32" customBuiltin="1"/>
    <cellStyle name="60 % – Zvýraznění1 2" xfId="65"/>
    <cellStyle name="60 % – Zvýraznění2" xfId="25" builtinId="36" customBuiltin="1"/>
    <cellStyle name="60 % – Zvýraznění2 2" xfId="69"/>
    <cellStyle name="60 % – Zvýraznění3" xfId="29" builtinId="40" customBuiltin="1"/>
    <cellStyle name="60 % – Zvýraznění3 2" xfId="73"/>
    <cellStyle name="60 % – Zvýraznění4" xfId="33" builtinId="44" customBuiltin="1"/>
    <cellStyle name="60 % – Zvýraznění4 2" xfId="77"/>
    <cellStyle name="60 % – Zvýraznění5" xfId="37" builtinId="48" customBuiltin="1"/>
    <cellStyle name="60 % – Zvýraznění5 2" xfId="81"/>
    <cellStyle name="60 % – Zvýraznění6" xfId="41" builtinId="52" customBuiltin="1"/>
    <cellStyle name="60 % – Zvýraznění6 2" xfId="85"/>
    <cellStyle name="Celkem" xfId="17" builtinId="25" customBuiltin="1"/>
    <cellStyle name="Celkem 2" xfId="61"/>
    <cellStyle name="Hypertextový odkaz" xfId="42" builtinId="8"/>
    <cellStyle name="Chybně" xfId="7" builtinId="27" customBuiltin="1"/>
    <cellStyle name="Chybně 2" xfId="51"/>
    <cellStyle name="Kontrolní buňka" xfId="13" builtinId="23" customBuiltin="1"/>
    <cellStyle name="Kontrolní buňka 2" xfId="57"/>
    <cellStyle name="Nadpis 1" xfId="2" builtinId="16" customBuiltin="1"/>
    <cellStyle name="Nadpis 1 2" xfId="46"/>
    <cellStyle name="Nadpis 2" xfId="3" builtinId="17" customBuiltin="1"/>
    <cellStyle name="Nadpis 2 2" xfId="47"/>
    <cellStyle name="Nadpis 3" xfId="4" builtinId="18" customBuiltin="1"/>
    <cellStyle name="Nadpis 3 2" xfId="48"/>
    <cellStyle name="Nadpis 4" xfId="5" builtinId="19" customBuiltin="1"/>
    <cellStyle name="Nadpis 4 2" xfId="49"/>
    <cellStyle name="Název" xfId="1" builtinId="15" customBuiltin="1"/>
    <cellStyle name="Neutrální" xfId="8" builtinId="28" customBuiltin="1"/>
    <cellStyle name="Neutrální 2" xfId="52"/>
    <cellStyle name="Normální" xfId="0" builtinId="0"/>
    <cellStyle name="Normální 2" xfId="43"/>
    <cellStyle name="Normální 2 2" xfId="86"/>
    <cellStyle name="Normální 3" xfId="45"/>
    <cellStyle name="Normální 4" xfId="44"/>
    <cellStyle name="Poznámka" xfId="15" builtinId="10" customBuiltin="1"/>
    <cellStyle name="Poznámka 2" xfId="59"/>
    <cellStyle name="Propojená buňka" xfId="12" builtinId="24" customBuiltin="1"/>
    <cellStyle name="Propojená buňka 2" xfId="56"/>
    <cellStyle name="Správně" xfId="6" builtinId="26" customBuiltin="1"/>
    <cellStyle name="Správně 2" xfId="50"/>
    <cellStyle name="Text upozornění" xfId="14" builtinId="11" customBuiltin="1"/>
    <cellStyle name="Text upozornění 2" xfId="58"/>
    <cellStyle name="Vstup" xfId="9" builtinId="20" customBuiltin="1"/>
    <cellStyle name="Vstup 2" xfId="53"/>
    <cellStyle name="Výpočet" xfId="11" builtinId="22" customBuiltin="1"/>
    <cellStyle name="Výpočet 2" xfId="55"/>
    <cellStyle name="Výstup" xfId="10" builtinId="21" customBuiltin="1"/>
    <cellStyle name="Výstup 2" xfId="54"/>
    <cellStyle name="Vysvětlující text" xfId="16" builtinId="53" customBuiltin="1"/>
    <cellStyle name="Vysvětlující text 2" xfId="60"/>
    <cellStyle name="Zvýraznění 1" xfId="18" builtinId="29" customBuiltin="1"/>
    <cellStyle name="Zvýraznění 1 2" xfId="62"/>
    <cellStyle name="Zvýraznění 2" xfId="22" builtinId="33" customBuiltin="1"/>
    <cellStyle name="Zvýraznění 2 2" xfId="66"/>
    <cellStyle name="Zvýraznění 3" xfId="26" builtinId="37" customBuiltin="1"/>
    <cellStyle name="Zvýraznění 3 2" xfId="70"/>
    <cellStyle name="Zvýraznění 4" xfId="30" builtinId="41" customBuiltin="1"/>
    <cellStyle name="Zvýraznění 4 2" xfId="74"/>
    <cellStyle name="Zvýraznění 5" xfId="34" builtinId="45" customBuiltin="1"/>
    <cellStyle name="Zvýraznění 5 2" xfId="78"/>
    <cellStyle name="Zvýraznění 6" xfId="38" builtinId="49" customBuiltin="1"/>
    <cellStyle name="Zvýraznění 6 2" xfId="82"/>
  </cellStyles>
  <dxfs count="0"/>
  <tableStyles count="0" defaultTableStyle="TableStyleMedium2" defaultPivotStyle="PivotStyleLight16"/>
  <colors>
    <mruColors>
      <color rgb="FF00FF00"/>
      <color rgb="FFFF3300"/>
      <color rgb="FFFF0000"/>
      <color rgb="FF0033CC"/>
      <color rgb="FF0000FF"/>
      <color rgb="FFCC0000"/>
      <color rgb="FF0066FF"/>
      <color rgb="FF00FFFF"/>
      <color rgb="FFFF66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4"/>
  <sheetViews>
    <sheetView topLeftCell="D1" zoomScaleNormal="100" workbookViewId="0">
      <selection activeCell="D1" sqref="D1"/>
    </sheetView>
  </sheetViews>
  <sheetFormatPr defaultRowHeight="12.75" x14ac:dyDescent="0.2"/>
  <cols>
    <col min="1" max="1" width="1.5703125" hidden="1" customWidth="1"/>
    <col min="2" max="2" width="1.28515625" hidden="1" customWidth="1"/>
    <col min="3" max="3" width="1.7109375" hidden="1" customWidth="1"/>
    <col min="4" max="4" width="5.28515625" style="36" customWidth="1"/>
    <col min="5" max="5" width="56.140625" style="1" customWidth="1"/>
    <col min="6" max="6" width="35.7109375" style="1" customWidth="1"/>
    <col min="7" max="7" width="26.28515625" style="1" bestFit="1" customWidth="1"/>
    <col min="8" max="8" width="13.140625" customWidth="1"/>
    <col min="9" max="9" width="12.5703125" style="1" hidden="1" customWidth="1"/>
    <col min="10" max="10" width="14.28515625" customWidth="1"/>
    <col min="11" max="11" width="16.7109375" customWidth="1"/>
  </cols>
  <sheetData>
    <row r="1" spans="1:11" s="105" customFormat="1" ht="24.6" customHeight="1" thickBot="1" x14ac:dyDescent="0.4">
      <c r="A1" s="111"/>
      <c r="B1" s="111"/>
      <c r="C1" s="186"/>
      <c r="D1" s="81"/>
      <c r="E1" s="311" t="s">
        <v>36</v>
      </c>
      <c r="F1" s="312"/>
      <c r="G1" s="313">
        <f>SUM(G4+G34+G42+G45+G63+G72+G74+G114)</f>
        <v>1583300000</v>
      </c>
      <c r="H1" s="314">
        <f>'výdaje struktura 2015'!G1</f>
        <v>1583300000</v>
      </c>
      <c r="I1" s="106">
        <f>SUBTOTAL(9,I34:I154)</f>
        <v>0</v>
      </c>
      <c r="J1" s="103"/>
      <c r="K1" s="108"/>
    </row>
    <row r="2" spans="1:11" x14ac:dyDescent="0.2">
      <c r="A2" s="18"/>
      <c r="B2" s="18"/>
      <c r="C2" s="306"/>
      <c r="D2" s="309"/>
      <c r="E2" s="315"/>
      <c r="F2" s="33"/>
      <c r="G2" s="33"/>
      <c r="H2" s="316"/>
      <c r="J2" s="107"/>
      <c r="K2" s="104"/>
    </row>
    <row r="3" spans="1:11" ht="44.45" customHeight="1" x14ac:dyDescent="0.2">
      <c r="A3" s="43"/>
      <c r="B3" s="43"/>
      <c r="C3" s="144"/>
      <c r="E3" s="112" t="s">
        <v>0</v>
      </c>
      <c r="F3" s="112" t="s">
        <v>4</v>
      </c>
      <c r="G3" s="113" t="s">
        <v>21</v>
      </c>
      <c r="H3" s="114" t="s">
        <v>95</v>
      </c>
      <c r="I3" s="317" t="s">
        <v>7</v>
      </c>
      <c r="J3" s="114" t="s">
        <v>17</v>
      </c>
    </row>
    <row r="4" spans="1:11" s="12" customFormat="1" ht="27" customHeight="1" x14ac:dyDescent="0.3">
      <c r="A4" s="21" t="s">
        <v>86</v>
      </c>
      <c r="B4" s="21" t="s">
        <v>87</v>
      </c>
      <c r="C4" s="148" t="s">
        <v>88</v>
      </c>
      <c r="D4" s="32"/>
      <c r="E4" s="115" t="s">
        <v>768</v>
      </c>
      <c r="F4" s="116"/>
      <c r="G4" s="117">
        <f>SUM(H6:H33)</f>
        <v>1315756000</v>
      </c>
      <c r="H4" s="116"/>
      <c r="I4" s="318"/>
      <c r="J4" s="318"/>
    </row>
    <row r="5" spans="1:11" s="12" customFormat="1" ht="15" customHeight="1" x14ac:dyDescent="0.2">
      <c r="A5" s="43"/>
      <c r="B5" s="21"/>
      <c r="C5" s="148"/>
      <c r="D5" s="32"/>
      <c r="E5" s="37" t="s">
        <v>163</v>
      </c>
      <c r="F5" s="130"/>
      <c r="G5" s="131"/>
      <c r="H5" s="132"/>
      <c r="I5" s="318"/>
      <c r="J5" s="318"/>
    </row>
    <row r="6" spans="1:11" ht="13.9" customHeight="1" x14ac:dyDescent="0.2">
      <c r="A6" s="74">
        <v>0</v>
      </c>
      <c r="B6" s="74">
        <v>1111</v>
      </c>
      <c r="C6" s="143">
        <v>10042000000</v>
      </c>
      <c r="D6" s="6"/>
      <c r="E6" s="73" t="s">
        <v>1142</v>
      </c>
      <c r="F6" s="74" t="s">
        <v>56</v>
      </c>
      <c r="G6" s="61"/>
      <c r="H6" s="54">
        <v>222000000</v>
      </c>
      <c r="I6" s="319"/>
      <c r="J6" s="320"/>
    </row>
    <row r="7" spans="1:11" ht="13.9" customHeight="1" x14ac:dyDescent="0.2">
      <c r="A7" s="74">
        <v>0</v>
      </c>
      <c r="B7" s="74">
        <v>1111</v>
      </c>
      <c r="C7" s="143">
        <v>10043000000</v>
      </c>
      <c r="D7" s="6"/>
      <c r="E7" s="73" t="s">
        <v>1143</v>
      </c>
      <c r="F7" s="74" t="s">
        <v>56</v>
      </c>
      <c r="G7" s="61"/>
      <c r="H7" s="54">
        <f>2300000000/100</f>
        <v>23000000</v>
      </c>
      <c r="I7" s="319"/>
      <c r="J7" s="320"/>
    </row>
    <row r="8" spans="1:11" ht="13.9" customHeight="1" x14ac:dyDescent="0.2">
      <c r="A8" s="74">
        <v>0</v>
      </c>
      <c r="B8" s="74">
        <v>1112</v>
      </c>
      <c r="C8" s="143">
        <v>10044000000</v>
      </c>
      <c r="D8" s="6"/>
      <c r="E8" s="73" t="s">
        <v>1144</v>
      </c>
      <c r="F8" s="74" t="s">
        <v>56</v>
      </c>
      <c r="G8" s="61"/>
      <c r="H8" s="54">
        <f>300000000/100</f>
        <v>3000000</v>
      </c>
      <c r="I8" s="319"/>
      <c r="J8" s="320"/>
    </row>
    <row r="9" spans="1:11" ht="13.9" customHeight="1" x14ac:dyDescent="0.2">
      <c r="A9" s="74">
        <v>0</v>
      </c>
      <c r="B9" s="74">
        <v>1112</v>
      </c>
      <c r="C9" s="143">
        <v>10045000000</v>
      </c>
      <c r="D9" s="6"/>
      <c r="E9" s="73" t="s">
        <v>1145</v>
      </c>
      <c r="F9" s="74" t="s">
        <v>56</v>
      </c>
      <c r="G9" s="61"/>
      <c r="H9" s="54">
        <f>1700000000/100</f>
        <v>17000000</v>
      </c>
      <c r="I9" s="319"/>
      <c r="J9" s="320"/>
    </row>
    <row r="10" spans="1:11" ht="13.9" customHeight="1" x14ac:dyDescent="0.2">
      <c r="A10" s="74">
        <v>0</v>
      </c>
      <c r="B10" s="74">
        <v>1113</v>
      </c>
      <c r="C10" s="143">
        <v>10046000000</v>
      </c>
      <c r="D10" s="6"/>
      <c r="E10" s="73" t="s">
        <v>119</v>
      </c>
      <c r="F10" s="74" t="s">
        <v>56</v>
      </c>
      <c r="G10" s="61"/>
      <c r="H10" s="54">
        <f>2600000000/100</f>
        <v>26000000</v>
      </c>
      <c r="I10" s="319"/>
      <c r="J10" s="320"/>
    </row>
    <row r="11" spans="1:11" ht="13.9" customHeight="1" x14ac:dyDescent="0.2">
      <c r="A11" s="74">
        <v>0</v>
      </c>
      <c r="B11" s="74">
        <v>1121</v>
      </c>
      <c r="C11" s="143">
        <v>10047000000</v>
      </c>
      <c r="D11" s="6"/>
      <c r="E11" s="73" t="s">
        <v>120</v>
      </c>
      <c r="F11" s="74" t="s">
        <v>56</v>
      </c>
      <c r="G11" s="61"/>
      <c r="H11" s="54">
        <v>245000000</v>
      </c>
      <c r="I11" s="319"/>
      <c r="J11" s="320"/>
    </row>
    <row r="12" spans="1:11" ht="13.9" customHeight="1" x14ac:dyDescent="0.2">
      <c r="A12" s="74">
        <v>0</v>
      </c>
      <c r="B12" s="74">
        <v>1122</v>
      </c>
      <c r="C12" s="143">
        <v>10048000000</v>
      </c>
      <c r="D12" s="6"/>
      <c r="E12" s="73" t="s">
        <v>91</v>
      </c>
      <c r="F12" s="74" t="s">
        <v>56</v>
      </c>
      <c r="G12" s="61"/>
      <c r="H12" s="54">
        <f>600000000/100</f>
        <v>6000000</v>
      </c>
      <c r="I12" s="319"/>
      <c r="J12" s="320"/>
    </row>
    <row r="13" spans="1:11" ht="13.9" customHeight="1" x14ac:dyDescent="0.2">
      <c r="A13" s="74">
        <v>0</v>
      </c>
      <c r="B13" s="74">
        <v>1211</v>
      </c>
      <c r="C13" s="143">
        <v>10049000000</v>
      </c>
      <c r="D13" s="6"/>
      <c r="E13" s="73" t="s">
        <v>121</v>
      </c>
      <c r="F13" s="74" t="s">
        <v>56</v>
      </c>
      <c r="G13" s="61"/>
      <c r="H13" s="54">
        <v>500000000</v>
      </c>
      <c r="I13" s="319"/>
      <c r="J13" s="320"/>
    </row>
    <row r="14" spans="1:11" ht="13.9" customHeight="1" x14ac:dyDescent="0.2">
      <c r="A14" s="74">
        <v>0</v>
      </c>
      <c r="B14" s="74">
        <v>1334</v>
      </c>
      <c r="C14" s="143">
        <v>10050000000</v>
      </c>
      <c r="D14" s="6"/>
      <c r="E14" s="73" t="s">
        <v>122</v>
      </c>
      <c r="F14" s="74" t="s">
        <v>56</v>
      </c>
      <c r="G14" s="61"/>
      <c r="H14" s="54">
        <f>14500000/100</f>
        <v>145000</v>
      </c>
      <c r="I14" s="319"/>
      <c r="J14" s="320"/>
    </row>
    <row r="15" spans="1:11" ht="13.9" customHeight="1" x14ac:dyDescent="0.2">
      <c r="A15" s="74">
        <v>0</v>
      </c>
      <c r="B15" s="74">
        <v>1335</v>
      </c>
      <c r="C15" s="143">
        <v>10051000000</v>
      </c>
      <c r="D15" s="6"/>
      <c r="E15" s="73" t="s">
        <v>123</v>
      </c>
      <c r="F15" s="74" t="s">
        <v>56</v>
      </c>
      <c r="G15" s="61"/>
      <c r="H15" s="54">
        <f>15000000/100</f>
        <v>150000</v>
      </c>
      <c r="I15" s="319"/>
      <c r="J15" s="320"/>
    </row>
    <row r="16" spans="1:11" ht="13.9" customHeight="1" x14ac:dyDescent="0.2">
      <c r="A16" s="74"/>
      <c r="B16" s="74"/>
      <c r="C16" s="143"/>
      <c r="D16" s="6"/>
      <c r="E16" s="37" t="s">
        <v>164</v>
      </c>
      <c r="F16" s="130"/>
      <c r="G16" s="131"/>
      <c r="H16" s="39"/>
      <c r="I16" s="319"/>
      <c r="J16" s="320"/>
    </row>
    <row r="17" spans="1:10" ht="13.9" customHeight="1" x14ac:dyDescent="0.2">
      <c r="A17" s="74">
        <v>0</v>
      </c>
      <c r="B17" s="74">
        <v>1511</v>
      </c>
      <c r="C17" s="143">
        <v>10054000000</v>
      </c>
      <c r="D17" s="6"/>
      <c r="E17" s="73" t="s">
        <v>124</v>
      </c>
      <c r="F17" s="74" t="s">
        <v>56</v>
      </c>
      <c r="G17" s="61"/>
      <c r="H17" s="54">
        <f>12500000000/100</f>
        <v>125000000</v>
      </c>
      <c r="I17" s="319"/>
      <c r="J17" s="320"/>
    </row>
    <row r="18" spans="1:10" ht="13.9" customHeight="1" x14ac:dyDescent="0.2">
      <c r="A18" s="74">
        <v>0</v>
      </c>
      <c r="B18" s="74">
        <v>1332</v>
      </c>
      <c r="C18" s="143">
        <v>10057000000</v>
      </c>
      <c r="D18" s="6"/>
      <c r="E18" s="73" t="s">
        <v>127</v>
      </c>
      <c r="F18" s="74" t="s">
        <v>56</v>
      </c>
      <c r="G18" s="61"/>
      <c r="H18" s="63">
        <f>3000000/100</f>
        <v>30000</v>
      </c>
      <c r="I18" s="319"/>
      <c r="J18" s="320"/>
    </row>
    <row r="19" spans="1:10" ht="13.9" customHeight="1" x14ac:dyDescent="0.2">
      <c r="A19" s="74">
        <v>0</v>
      </c>
      <c r="B19" s="74">
        <v>1340</v>
      </c>
      <c r="C19" s="143">
        <v>10058000000</v>
      </c>
      <c r="D19" s="6"/>
      <c r="E19" s="73" t="s">
        <v>1146</v>
      </c>
      <c r="F19" s="74" t="s">
        <v>56</v>
      </c>
      <c r="G19" s="61"/>
      <c r="H19" s="63">
        <f>4500000000/100</f>
        <v>45000000</v>
      </c>
      <c r="I19" s="319"/>
      <c r="J19" s="320"/>
    </row>
    <row r="20" spans="1:10" ht="13.9" customHeight="1" x14ac:dyDescent="0.2">
      <c r="A20" s="74">
        <v>0</v>
      </c>
      <c r="B20" s="74">
        <v>1341</v>
      </c>
      <c r="C20" s="143">
        <v>10059000000</v>
      </c>
      <c r="D20" s="6"/>
      <c r="E20" s="73" t="s">
        <v>128</v>
      </c>
      <c r="F20" s="74" t="s">
        <v>56</v>
      </c>
      <c r="G20" s="61"/>
      <c r="H20" s="63">
        <f>250000000/100</f>
        <v>2500000</v>
      </c>
      <c r="I20" s="319"/>
      <c r="J20" s="320"/>
    </row>
    <row r="21" spans="1:10" ht="13.9" customHeight="1" x14ac:dyDescent="0.2">
      <c r="A21" s="74">
        <v>0</v>
      </c>
      <c r="B21" s="74">
        <v>1342</v>
      </c>
      <c r="C21" s="143">
        <v>10060000000</v>
      </c>
      <c r="D21" s="6"/>
      <c r="E21" s="73" t="s">
        <v>129</v>
      </c>
      <c r="F21" s="74" t="s">
        <v>56</v>
      </c>
      <c r="G21" s="61"/>
      <c r="H21" s="63">
        <f>130000000/100</f>
        <v>1300000</v>
      </c>
      <c r="I21" s="319"/>
      <c r="J21" s="320"/>
    </row>
    <row r="22" spans="1:10" ht="13.9" customHeight="1" x14ac:dyDescent="0.2">
      <c r="A22" s="74">
        <v>0</v>
      </c>
      <c r="B22" s="74">
        <v>1343</v>
      </c>
      <c r="C22" s="143">
        <v>10061000000</v>
      </c>
      <c r="D22" s="6"/>
      <c r="E22" s="73" t="s">
        <v>130</v>
      </c>
      <c r="F22" s="74" t="s">
        <v>56</v>
      </c>
      <c r="G22" s="61"/>
      <c r="H22" s="63">
        <f>370000000/100</f>
        <v>3700000</v>
      </c>
      <c r="I22" s="319"/>
      <c r="J22" s="320"/>
    </row>
    <row r="23" spans="1:10" ht="13.9" customHeight="1" x14ac:dyDescent="0.2">
      <c r="A23" s="74">
        <v>0</v>
      </c>
      <c r="B23" s="74">
        <v>1345</v>
      </c>
      <c r="C23" s="143">
        <v>10062000000</v>
      </c>
      <c r="D23" s="6"/>
      <c r="E23" s="73" t="s">
        <v>131</v>
      </c>
      <c r="F23" s="74" t="s">
        <v>56</v>
      </c>
      <c r="G23" s="61"/>
      <c r="H23" s="63">
        <f>130000000/100</f>
        <v>1300000</v>
      </c>
      <c r="I23" s="319"/>
      <c r="J23" s="320"/>
    </row>
    <row r="24" spans="1:10" ht="13.9" customHeight="1" x14ac:dyDescent="0.2">
      <c r="A24" s="74">
        <v>0</v>
      </c>
      <c r="B24" s="74">
        <v>1349</v>
      </c>
      <c r="C24" s="143">
        <v>10063000000</v>
      </c>
      <c r="D24" s="6"/>
      <c r="E24" s="73" t="s">
        <v>132</v>
      </c>
      <c r="F24" s="74" t="s">
        <v>56</v>
      </c>
      <c r="G24" s="61"/>
      <c r="H24" s="63">
        <f>100000/100</f>
        <v>1000</v>
      </c>
      <c r="I24" s="319"/>
      <c r="J24" s="320"/>
    </row>
    <row r="25" spans="1:10" s="62" customFormat="1" ht="13.9" customHeight="1" x14ac:dyDescent="0.2">
      <c r="A25" s="74">
        <v>0</v>
      </c>
      <c r="B25" s="74">
        <v>1353</v>
      </c>
      <c r="C25" s="143">
        <v>10052000000</v>
      </c>
      <c r="D25" s="6"/>
      <c r="E25" s="73" t="s">
        <v>569</v>
      </c>
      <c r="F25" s="74" t="s">
        <v>568</v>
      </c>
      <c r="G25" s="76"/>
      <c r="H25" s="63">
        <v>1700000</v>
      </c>
      <c r="I25" s="319"/>
      <c r="J25" s="320"/>
    </row>
    <row r="26" spans="1:10" ht="13.9" customHeight="1" x14ac:dyDescent="0.2">
      <c r="A26" s="74">
        <v>0</v>
      </c>
      <c r="B26" s="74">
        <v>1351</v>
      </c>
      <c r="C26" s="143">
        <v>10064000000</v>
      </c>
      <c r="D26" s="6"/>
      <c r="E26" s="73" t="s">
        <v>133</v>
      </c>
      <c r="F26" s="74" t="s">
        <v>56</v>
      </c>
      <c r="G26" s="61"/>
      <c r="H26" s="54">
        <v>4000000</v>
      </c>
      <c r="I26" s="319"/>
      <c r="J26" s="320"/>
    </row>
    <row r="27" spans="1:10" ht="13.9" customHeight="1" x14ac:dyDescent="0.2">
      <c r="A27" s="74">
        <v>0</v>
      </c>
      <c r="B27" s="74">
        <v>1355</v>
      </c>
      <c r="C27" s="143">
        <v>10065000000</v>
      </c>
      <c r="D27" s="6"/>
      <c r="E27" s="73" t="s">
        <v>134</v>
      </c>
      <c r="F27" s="74" t="s">
        <v>56</v>
      </c>
      <c r="G27" s="61"/>
      <c r="H27" s="54">
        <f>64000000</f>
        <v>64000000</v>
      </c>
      <c r="I27" s="319"/>
      <c r="J27" s="320"/>
    </row>
    <row r="28" spans="1:10" ht="13.9" customHeight="1" x14ac:dyDescent="0.2">
      <c r="A28" s="74"/>
      <c r="B28" s="74"/>
      <c r="C28" s="143"/>
      <c r="D28" s="6"/>
      <c r="E28" s="37" t="s">
        <v>165</v>
      </c>
      <c r="F28" s="38"/>
      <c r="G28" s="131"/>
      <c r="H28" s="39"/>
      <c r="I28" s="319"/>
      <c r="J28" s="320"/>
    </row>
    <row r="29" spans="1:10" ht="13.9" customHeight="1" x14ac:dyDescent="0.2">
      <c r="A29" s="74">
        <v>0</v>
      </c>
      <c r="B29" s="74">
        <v>1361</v>
      </c>
      <c r="C29" s="143">
        <v>10053000000</v>
      </c>
      <c r="D29" s="6"/>
      <c r="E29" s="73" t="s">
        <v>126</v>
      </c>
      <c r="F29" s="74" t="s">
        <v>56</v>
      </c>
      <c r="G29" s="61"/>
      <c r="H29" s="63">
        <f>23000000/100</f>
        <v>230000</v>
      </c>
      <c r="I29" s="319"/>
      <c r="J29" s="320"/>
    </row>
    <row r="30" spans="1:10" ht="13.9" customHeight="1" x14ac:dyDescent="0.2">
      <c r="A30" s="74">
        <v>0</v>
      </c>
      <c r="B30" s="74">
        <v>1361</v>
      </c>
      <c r="C30" s="143">
        <v>10053000000</v>
      </c>
      <c r="D30" s="6"/>
      <c r="E30" s="73" t="s">
        <v>126</v>
      </c>
      <c r="F30" s="74" t="s">
        <v>978</v>
      </c>
      <c r="G30" s="76"/>
      <c r="H30" s="63">
        <v>4000000</v>
      </c>
      <c r="I30" s="319"/>
      <c r="J30" s="320"/>
    </row>
    <row r="31" spans="1:10" ht="13.9" customHeight="1" x14ac:dyDescent="0.2">
      <c r="A31" s="74">
        <v>0</v>
      </c>
      <c r="B31" s="74">
        <v>1361</v>
      </c>
      <c r="C31" s="143">
        <v>10053000000</v>
      </c>
      <c r="D31" s="6"/>
      <c r="E31" s="73" t="s">
        <v>126</v>
      </c>
      <c r="F31" s="73" t="s">
        <v>566</v>
      </c>
      <c r="G31" s="73"/>
      <c r="H31" s="63">
        <v>400000</v>
      </c>
      <c r="I31" s="319"/>
      <c r="J31" s="320"/>
    </row>
    <row r="32" spans="1:10" ht="13.9" customHeight="1" x14ac:dyDescent="0.2">
      <c r="A32" s="74">
        <v>0</v>
      </c>
      <c r="B32" s="74">
        <v>1361</v>
      </c>
      <c r="C32" s="143">
        <v>10053000000</v>
      </c>
      <c r="D32" s="6"/>
      <c r="E32" s="73" t="s">
        <v>126</v>
      </c>
      <c r="F32" s="74" t="s">
        <v>567</v>
      </c>
      <c r="G32" s="76"/>
      <c r="H32" s="63">
        <v>9000000</v>
      </c>
      <c r="I32" s="319"/>
      <c r="J32" s="320"/>
    </row>
    <row r="33" spans="1:10" ht="13.9" customHeight="1" x14ac:dyDescent="0.2">
      <c r="A33" s="74">
        <v>0</v>
      </c>
      <c r="B33" s="74">
        <v>1361</v>
      </c>
      <c r="C33" s="143">
        <v>10053000000</v>
      </c>
      <c r="D33" s="6"/>
      <c r="E33" s="73" t="s">
        <v>126</v>
      </c>
      <c r="F33" s="74" t="s">
        <v>568</v>
      </c>
      <c r="G33" s="76"/>
      <c r="H33" s="63">
        <v>11300000</v>
      </c>
      <c r="I33" s="319"/>
      <c r="J33" s="320"/>
    </row>
    <row r="34" spans="1:10" ht="28.15" customHeight="1" x14ac:dyDescent="0.3">
      <c r="A34" s="21" t="s">
        <v>86</v>
      </c>
      <c r="B34" s="21" t="s">
        <v>87</v>
      </c>
      <c r="C34" s="148" t="s">
        <v>88</v>
      </c>
      <c r="D34" s="32"/>
      <c r="E34" s="119" t="s">
        <v>43</v>
      </c>
      <c r="F34" s="120"/>
      <c r="G34" s="121">
        <f>SUM(H36:H41)</f>
        <v>67214000</v>
      </c>
      <c r="H34" s="122"/>
      <c r="I34" s="321"/>
      <c r="J34" s="320"/>
    </row>
    <row r="35" spans="1:10" s="5" customFormat="1" ht="15" customHeight="1" x14ac:dyDescent="0.25">
      <c r="A35" s="43"/>
      <c r="B35" s="43"/>
      <c r="C35" s="144"/>
      <c r="D35" s="36"/>
      <c r="E35" s="37" t="s">
        <v>166</v>
      </c>
      <c r="F35" s="125"/>
      <c r="G35" s="133"/>
      <c r="H35" s="127"/>
      <c r="I35" s="319"/>
      <c r="J35" s="320"/>
    </row>
    <row r="36" spans="1:10" x14ac:dyDescent="0.2">
      <c r="A36" s="74">
        <v>0</v>
      </c>
      <c r="B36" s="74">
        <v>4112</v>
      </c>
      <c r="C36" s="143">
        <v>10040000000</v>
      </c>
      <c r="D36" s="6"/>
      <c r="E36" s="73" t="s">
        <v>757</v>
      </c>
      <c r="F36" s="74" t="s">
        <v>56</v>
      </c>
      <c r="G36" s="73"/>
      <c r="H36" s="54">
        <f>6500000000/100</f>
        <v>65000000</v>
      </c>
      <c r="I36" s="73"/>
      <c r="J36" s="43"/>
    </row>
    <row r="37" spans="1:10" x14ac:dyDescent="0.2">
      <c r="A37" s="74"/>
      <c r="B37" s="74"/>
      <c r="C37" s="143"/>
      <c r="D37" s="6"/>
      <c r="E37" s="37" t="s">
        <v>167</v>
      </c>
      <c r="F37" s="38"/>
      <c r="G37" s="38"/>
      <c r="H37" s="39"/>
      <c r="I37" s="73"/>
      <c r="J37" s="43"/>
    </row>
    <row r="38" spans="1:10" s="52" customFormat="1" x14ac:dyDescent="0.2">
      <c r="A38" s="74">
        <v>0</v>
      </c>
      <c r="B38" s="74">
        <v>4121</v>
      </c>
      <c r="C38" s="143">
        <v>10097000000</v>
      </c>
      <c r="D38" s="6"/>
      <c r="E38" s="73" t="s">
        <v>571</v>
      </c>
      <c r="F38" s="74" t="s">
        <v>567</v>
      </c>
      <c r="G38" s="76"/>
      <c r="H38" s="63">
        <v>14000</v>
      </c>
      <c r="I38" s="73"/>
      <c r="J38" s="43"/>
    </row>
    <row r="39" spans="1:10" s="52" customFormat="1" x14ac:dyDescent="0.2">
      <c r="A39" s="74"/>
      <c r="B39" s="74"/>
      <c r="C39" s="143"/>
      <c r="D39" s="6"/>
      <c r="E39" s="37" t="s">
        <v>330</v>
      </c>
      <c r="F39" s="38"/>
      <c r="G39" s="38"/>
      <c r="H39" s="39"/>
      <c r="I39" s="73"/>
      <c r="J39" s="43"/>
    </row>
    <row r="40" spans="1:10" s="52" customFormat="1" x14ac:dyDescent="0.2">
      <c r="A40" s="74">
        <v>0</v>
      </c>
      <c r="B40" s="74">
        <v>4134</v>
      </c>
      <c r="C40" s="143">
        <v>10002000009</v>
      </c>
      <c r="D40" s="6"/>
      <c r="E40" s="73" t="s">
        <v>331</v>
      </c>
      <c r="F40" s="51" t="s">
        <v>309</v>
      </c>
      <c r="G40" s="73"/>
      <c r="H40" s="63">
        <f>110000000/100</f>
        <v>1100000</v>
      </c>
      <c r="I40" s="73"/>
      <c r="J40" s="43"/>
    </row>
    <row r="41" spans="1:10" x14ac:dyDescent="0.2">
      <c r="A41" s="74">
        <v>0</v>
      </c>
      <c r="B41" s="74">
        <v>4139</v>
      </c>
      <c r="C41" s="143">
        <v>10003000009</v>
      </c>
      <c r="D41" s="6"/>
      <c r="E41" s="73" t="s">
        <v>332</v>
      </c>
      <c r="F41" s="51" t="s">
        <v>309</v>
      </c>
      <c r="G41" s="73"/>
      <c r="H41" s="63">
        <f>110000000/100</f>
        <v>1100000</v>
      </c>
      <c r="I41" s="73"/>
      <c r="J41" s="43"/>
    </row>
    <row r="42" spans="1:10" ht="28.15" customHeight="1" x14ac:dyDescent="0.3">
      <c r="A42" s="21" t="s">
        <v>86</v>
      </c>
      <c r="B42" s="21" t="s">
        <v>87</v>
      </c>
      <c r="C42" s="148" t="s">
        <v>88</v>
      </c>
      <c r="D42" s="32"/>
      <c r="E42" s="119" t="s">
        <v>41</v>
      </c>
      <c r="F42" s="120"/>
      <c r="G42" s="121">
        <f>SUM(H44)</f>
        <v>6000000</v>
      </c>
      <c r="H42" s="122"/>
      <c r="I42" s="321"/>
      <c r="J42" s="320"/>
    </row>
    <row r="43" spans="1:10" s="5" customFormat="1" ht="15" customHeight="1" x14ac:dyDescent="0.25">
      <c r="A43" s="21"/>
      <c r="B43" s="21"/>
      <c r="C43" s="148"/>
      <c r="D43" s="32"/>
      <c r="E43" s="37" t="s">
        <v>168</v>
      </c>
      <c r="F43" s="125"/>
      <c r="G43" s="133"/>
      <c r="H43" s="127"/>
      <c r="I43" s="319"/>
      <c r="J43" s="320"/>
    </row>
    <row r="44" spans="1:10" x14ac:dyDescent="0.2">
      <c r="A44" s="74">
        <v>0</v>
      </c>
      <c r="B44" s="74">
        <v>4131</v>
      </c>
      <c r="C44" s="143">
        <v>10041000000</v>
      </c>
      <c r="D44" s="6"/>
      <c r="E44" s="73" t="s">
        <v>1147</v>
      </c>
      <c r="F44" s="74" t="s">
        <v>56</v>
      </c>
      <c r="G44" s="73"/>
      <c r="H44" s="63">
        <v>6000000</v>
      </c>
      <c r="I44" s="73"/>
      <c r="J44" s="43"/>
    </row>
    <row r="45" spans="1:10" ht="28.15" customHeight="1" x14ac:dyDescent="0.3">
      <c r="A45" s="21"/>
      <c r="B45" s="21"/>
      <c r="C45" s="148"/>
      <c r="D45" s="32"/>
      <c r="E45" s="119" t="s">
        <v>42</v>
      </c>
      <c r="F45" s="120"/>
      <c r="G45" s="121">
        <f>SUM(G46+G55+G58)</f>
        <v>45440504</v>
      </c>
      <c r="H45" s="122"/>
      <c r="I45" s="321"/>
      <c r="J45" s="320"/>
    </row>
    <row r="46" spans="1:10" s="5" customFormat="1" ht="18" customHeight="1" x14ac:dyDescent="0.25">
      <c r="A46" s="21"/>
      <c r="B46" s="21"/>
      <c r="C46" s="148"/>
      <c r="D46" s="32"/>
      <c r="E46" s="37" t="s">
        <v>169</v>
      </c>
      <c r="F46" s="125"/>
      <c r="G46" s="126">
        <f>SUM(H48:H54)</f>
        <v>9000000</v>
      </c>
      <c r="H46" s="127"/>
      <c r="I46" s="319"/>
      <c r="J46" s="320"/>
    </row>
    <row r="47" spans="1:10" s="5" customFormat="1" ht="14.25" customHeight="1" x14ac:dyDescent="0.25">
      <c r="A47" s="21" t="s">
        <v>86</v>
      </c>
      <c r="B47" s="21" t="s">
        <v>87</v>
      </c>
      <c r="C47" s="148" t="s">
        <v>88</v>
      </c>
      <c r="D47" s="32"/>
      <c r="E47" s="56" t="s">
        <v>158</v>
      </c>
      <c r="F47" s="123"/>
      <c r="G47" s="23"/>
      <c r="H47" s="124"/>
      <c r="I47" s="319"/>
      <c r="J47" s="320"/>
    </row>
    <row r="48" spans="1:10" x14ac:dyDescent="0.2">
      <c r="A48" s="74">
        <v>6310</v>
      </c>
      <c r="B48" s="74">
        <v>2142</v>
      </c>
      <c r="C48" s="143">
        <v>10036000000</v>
      </c>
      <c r="D48" s="6"/>
      <c r="E48" s="73" t="s">
        <v>117</v>
      </c>
      <c r="F48" s="74" t="s">
        <v>56</v>
      </c>
      <c r="G48" s="73"/>
      <c r="H48" s="63">
        <f>500000000/100</f>
        <v>5000000</v>
      </c>
      <c r="I48" s="73"/>
      <c r="J48" s="43"/>
    </row>
    <row r="49" spans="1:10" x14ac:dyDescent="0.2">
      <c r="A49" s="74">
        <v>6310</v>
      </c>
      <c r="B49" s="74">
        <v>2142</v>
      </c>
      <c r="C49" s="143">
        <v>10037000000</v>
      </c>
      <c r="D49" s="6"/>
      <c r="E49" s="73" t="s">
        <v>118</v>
      </c>
      <c r="F49" s="74" t="s">
        <v>56</v>
      </c>
      <c r="G49" s="73"/>
      <c r="H49" s="54">
        <v>3500000</v>
      </c>
      <c r="I49" s="73"/>
      <c r="J49" s="43"/>
    </row>
    <row r="50" spans="1:10" x14ac:dyDescent="0.2">
      <c r="A50" s="74"/>
      <c r="B50" s="74"/>
      <c r="C50" s="143"/>
      <c r="D50" s="6"/>
      <c r="E50" s="73" t="s">
        <v>170</v>
      </c>
      <c r="F50" s="74" t="s">
        <v>56</v>
      </c>
      <c r="G50" s="73"/>
      <c r="H50" s="54">
        <v>500000</v>
      </c>
      <c r="I50" s="73"/>
      <c r="J50" s="43"/>
    </row>
    <row r="51" spans="1:10" x14ac:dyDescent="0.2">
      <c r="A51" s="74"/>
      <c r="B51" s="74"/>
      <c r="C51" s="143"/>
      <c r="D51" s="6"/>
      <c r="E51" s="73" t="s">
        <v>171</v>
      </c>
      <c r="F51" s="74" t="s">
        <v>56</v>
      </c>
      <c r="G51" s="73"/>
      <c r="H51" s="54">
        <v>0</v>
      </c>
      <c r="I51" s="73"/>
      <c r="J51" s="43"/>
    </row>
    <row r="52" spans="1:10" x14ac:dyDescent="0.2">
      <c r="A52" s="74"/>
      <c r="B52" s="74"/>
      <c r="C52" s="143"/>
      <c r="D52" s="6"/>
      <c r="E52" s="73" t="s">
        <v>172</v>
      </c>
      <c r="F52" s="74" t="s">
        <v>56</v>
      </c>
      <c r="G52" s="73"/>
      <c r="H52" s="54">
        <v>0</v>
      </c>
      <c r="I52" s="73"/>
      <c r="J52" s="43"/>
    </row>
    <row r="53" spans="1:10" x14ac:dyDescent="0.2">
      <c r="A53" s="74"/>
      <c r="B53" s="74"/>
      <c r="C53" s="143"/>
      <c r="D53" s="6"/>
      <c r="E53" s="73" t="s">
        <v>173</v>
      </c>
      <c r="F53" s="74" t="s">
        <v>56</v>
      </c>
      <c r="G53" s="73"/>
      <c r="H53" s="54">
        <v>0</v>
      </c>
      <c r="I53" s="73"/>
      <c r="J53" s="43"/>
    </row>
    <row r="54" spans="1:10" x14ac:dyDescent="0.2">
      <c r="A54" s="74"/>
      <c r="B54" s="74"/>
      <c r="C54" s="143"/>
      <c r="D54" s="6"/>
      <c r="E54" s="73" t="s">
        <v>174</v>
      </c>
      <c r="F54" s="74" t="s">
        <v>56</v>
      </c>
      <c r="G54" s="73"/>
      <c r="H54" s="54">
        <v>0</v>
      </c>
      <c r="I54" s="73"/>
      <c r="J54" s="43"/>
    </row>
    <row r="55" spans="1:10" x14ac:dyDescent="0.2">
      <c r="A55" s="74"/>
      <c r="B55" s="74"/>
      <c r="C55" s="143"/>
      <c r="D55" s="6"/>
      <c r="E55" s="37" t="s">
        <v>175</v>
      </c>
      <c r="F55" s="38"/>
      <c r="G55" s="126">
        <f>SUM(H56:H57)</f>
        <v>12500000</v>
      </c>
      <c r="H55" s="39"/>
      <c r="I55" s="73"/>
      <c r="J55" s="43"/>
    </row>
    <row r="56" spans="1:10" x14ac:dyDescent="0.2">
      <c r="A56" s="74">
        <v>6310</v>
      </c>
      <c r="B56" s="74">
        <v>2141</v>
      </c>
      <c r="C56" s="143">
        <v>10206000000</v>
      </c>
      <c r="D56" s="6"/>
      <c r="E56" s="73" t="s">
        <v>1148</v>
      </c>
      <c r="F56" s="74" t="s">
        <v>56</v>
      </c>
      <c r="G56" s="73"/>
      <c r="H56" s="63">
        <f>750000000/100</f>
        <v>7500000</v>
      </c>
      <c r="I56" s="73"/>
      <c r="J56" s="43"/>
    </row>
    <row r="57" spans="1:10" x14ac:dyDescent="0.2">
      <c r="A57" s="74">
        <v>0</v>
      </c>
      <c r="B57" s="74">
        <v>2412</v>
      </c>
      <c r="C57" s="143">
        <v>10039000000</v>
      </c>
      <c r="D57" s="6"/>
      <c r="E57" s="73" t="s">
        <v>1150</v>
      </c>
      <c r="F57" s="74" t="s">
        <v>56</v>
      </c>
      <c r="G57" s="73"/>
      <c r="H57" s="63">
        <f>500000000/100</f>
        <v>5000000</v>
      </c>
      <c r="I57" s="73"/>
      <c r="J57" s="43"/>
    </row>
    <row r="58" spans="1:10" x14ac:dyDescent="0.2">
      <c r="A58" s="74"/>
      <c r="B58" s="74"/>
      <c r="C58" s="143"/>
      <c r="D58" s="6"/>
      <c r="E58" s="37" t="s">
        <v>175</v>
      </c>
      <c r="F58" s="38"/>
      <c r="G58" s="126">
        <f>SUM(H60)</f>
        <v>23940504</v>
      </c>
      <c r="H58" s="39"/>
      <c r="I58" s="73"/>
      <c r="J58" s="43"/>
    </row>
    <row r="59" spans="1:10" x14ac:dyDescent="0.2">
      <c r="A59" s="74"/>
      <c r="B59" s="74"/>
      <c r="C59" s="143"/>
      <c r="D59" s="6"/>
      <c r="E59" s="73" t="s">
        <v>159</v>
      </c>
      <c r="F59" s="74"/>
      <c r="G59" s="73"/>
      <c r="H59" s="63"/>
      <c r="I59" s="73"/>
      <c r="J59" s="43"/>
    </row>
    <row r="60" spans="1:10" x14ac:dyDescent="0.2">
      <c r="A60" s="74">
        <v>6310</v>
      </c>
      <c r="B60" s="74">
        <v>3129</v>
      </c>
      <c r="C60" s="143">
        <v>10205000000</v>
      </c>
      <c r="D60" s="6"/>
      <c r="E60" s="73" t="s">
        <v>1149</v>
      </c>
      <c r="F60" s="74" t="s">
        <v>56</v>
      </c>
      <c r="G60" s="73"/>
      <c r="H60" s="63">
        <f>2394050400/100</f>
        <v>23940504</v>
      </c>
      <c r="I60" s="73"/>
      <c r="J60" s="43"/>
    </row>
    <row r="61" spans="1:10" x14ac:dyDescent="0.2">
      <c r="A61" s="74"/>
      <c r="B61" s="74"/>
      <c r="C61" s="143"/>
      <c r="D61" s="6"/>
      <c r="E61" s="73"/>
      <c r="F61" s="74"/>
      <c r="G61" s="73"/>
      <c r="H61" s="63"/>
      <c r="I61" s="73"/>
      <c r="J61" s="43"/>
    </row>
    <row r="62" spans="1:10" x14ac:dyDescent="0.2">
      <c r="A62" s="74"/>
      <c r="B62" s="74"/>
      <c r="C62" s="143"/>
      <c r="D62" s="6"/>
      <c r="E62" s="73"/>
      <c r="F62" s="74"/>
      <c r="G62" s="73"/>
      <c r="H62" s="63"/>
      <c r="I62" s="73"/>
      <c r="J62" s="43"/>
    </row>
    <row r="63" spans="1:10" ht="28.15" customHeight="1" x14ac:dyDescent="0.3">
      <c r="A63" s="43"/>
      <c r="B63" s="43"/>
      <c r="C63" s="144"/>
      <c r="E63" s="119" t="s">
        <v>34</v>
      </c>
      <c r="F63" s="120"/>
      <c r="G63" s="121">
        <f>SUM(H64:H71)</f>
        <v>36045940</v>
      </c>
      <c r="H63" s="122"/>
      <c r="I63" s="321"/>
      <c r="J63" s="320"/>
    </row>
    <row r="64" spans="1:10" s="5" customFormat="1" ht="15" customHeight="1" x14ac:dyDescent="0.25">
      <c r="A64" s="74">
        <v>3111</v>
      </c>
      <c r="B64" s="74">
        <v>2122</v>
      </c>
      <c r="C64" s="143">
        <v>10087000000</v>
      </c>
      <c r="D64" s="6"/>
      <c r="E64" s="73" t="s">
        <v>367</v>
      </c>
      <c r="F64" s="56" t="s">
        <v>370</v>
      </c>
      <c r="G64" s="23"/>
      <c r="H64" s="63">
        <v>7156254</v>
      </c>
      <c r="I64" s="319"/>
      <c r="J64" s="320"/>
    </row>
    <row r="65" spans="1:10" s="5" customFormat="1" ht="15" customHeight="1" x14ac:dyDescent="0.25">
      <c r="A65" s="74">
        <v>3113</v>
      </c>
      <c r="B65" s="74">
        <v>2122</v>
      </c>
      <c r="C65" s="143">
        <v>10088000000</v>
      </c>
      <c r="D65" s="6"/>
      <c r="E65" s="73" t="s">
        <v>368</v>
      </c>
      <c r="F65" s="56" t="s">
        <v>370</v>
      </c>
      <c r="G65" s="23"/>
      <c r="H65" s="63">
        <v>15072943</v>
      </c>
      <c r="I65" s="319"/>
      <c r="J65" s="320"/>
    </row>
    <row r="66" spans="1:10" s="5" customFormat="1" ht="15" customHeight="1" x14ac:dyDescent="0.25">
      <c r="A66" s="74">
        <v>3741</v>
      </c>
      <c r="B66" s="74">
        <v>2122</v>
      </c>
      <c r="C66" s="143">
        <v>10092000000</v>
      </c>
      <c r="D66" s="6"/>
      <c r="E66" s="73" t="s">
        <v>371</v>
      </c>
      <c r="F66" s="56" t="s">
        <v>370</v>
      </c>
      <c r="G66" s="23"/>
      <c r="H66" s="63">
        <v>2779704</v>
      </c>
      <c r="I66" s="319"/>
      <c r="J66" s="320"/>
    </row>
    <row r="67" spans="1:10" s="5" customFormat="1" ht="15" customHeight="1" x14ac:dyDescent="0.25">
      <c r="A67" s="74">
        <v>3741</v>
      </c>
      <c r="B67" s="74">
        <v>2122</v>
      </c>
      <c r="C67" s="143">
        <v>10091000000</v>
      </c>
      <c r="D67" s="6"/>
      <c r="E67" s="73" t="s">
        <v>372</v>
      </c>
      <c r="F67" s="56" t="s">
        <v>370</v>
      </c>
      <c r="G67" s="23"/>
      <c r="H67" s="63">
        <v>8136372</v>
      </c>
      <c r="I67" s="319"/>
      <c r="J67" s="320"/>
    </row>
    <row r="68" spans="1:10" s="5" customFormat="1" ht="15" customHeight="1" x14ac:dyDescent="0.25">
      <c r="A68" s="74">
        <v>3311</v>
      </c>
      <c r="B68" s="74">
        <v>2122</v>
      </c>
      <c r="C68" s="143">
        <v>10090000000</v>
      </c>
      <c r="D68" s="6"/>
      <c r="E68" s="73" t="s">
        <v>373</v>
      </c>
      <c r="F68" s="56" t="s">
        <v>370</v>
      </c>
      <c r="G68" s="23"/>
      <c r="H68" s="63">
        <v>1814161</v>
      </c>
      <c r="I68" s="319"/>
      <c r="J68" s="320"/>
    </row>
    <row r="69" spans="1:10" s="5" customFormat="1" ht="15" customHeight="1" x14ac:dyDescent="0.25">
      <c r="A69" s="74">
        <v>3311</v>
      </c>
      <c r="B69" s="74">
        <v>2122</v>
      </c>
      <c r="C69" s="143">
        <v>10089000000</v>
      </c>
      <c r="D69" s="6"/>
      <c r="E69" s="73" t="s">
        <v>374</v>
      </c>
      <c r="F69" s="56" t="s">
        <v>370</v>
      </c>
      <c r="G69" s="23"/>
      <c r="H69" s="63">
        <v>243804</v>
      </c>
      <c r="I69" s="319"/>
      <c r="J69" s="320"/>
    </row>
    <row r="70" spans="1:10" s="5" customFormat="1" ht="15" customHeight="1" x14ac:dyDescent="0.25">
      <c r="A70" s="74">
        <v>3529</v>
      </c>
      <c r="B70" s="74">
        <v>2122</v>
      </c>
      <c r="C70" s="143">
        <v>10093000000</v>
      </c>
      <c r="D70" s="6"/>
      <c r="E70" s="73" t="s">
        <v>375</v>
      </c>
      <c r="F70" s="56" t="s">
        <v>377</v>
      </c>
      <c r="G70" s="23"/>
      <c r="H70" s="63">
        <v>788712</v>
      </c>
      <c r="I70" s="319"/>
      <c r="J70" s="320"/>
    </row>
    <row r="71" spans="1:10" ht="15" customHeight="1" x14ac:dyDescent="0.2">
      <c r="A71" s="74">
        <v>3529</v>
      </c>
      <c r="B71" s="74">
        <v>2122</v>
      </c>
      <c r="C71" s="143">
        <v>10094000000</v>
      </c>
      <c r="D71" s="6"/>
      <c r="E71" s="73" t="s">
        <v>376</v>
      </c>
      <c r="F71" s="56" t="s">
        <v>377</v>
      </c>
      <c r="G71" s="75"/>
      <c r="H71" s="63">
        <v>53990</v>
      </c>
      <c r="I71" s="47"/>
      <c r="J71" s="322"/>
    </row>
    <row r="72" spans="1:10" ht="28.15" customHeight="1" x14ac:dyDescent="0.3">
      <c r="A72" s="43"/>
      <c r="B72" s="43"/>
      <c r="C72" s="144"/>
      <c r="E72" s="119" t="s">
        <v>35</v>
      </c>
      <c r="F72" s="120"/>
      <c r="G72" s="121">
        <f>G94+G112</f>
        <v>0</v>
      </c>
      <c r="H72" s="122"/>
      <c r="I72" s="321"/>
      <c r="J72" s="320"/>
    </row>
    <row r="73" spans="1:10" ht="15" x14ac:dyDescent="0.2">
      <c r="A73" s="43"/>
      <c r="B73" s="43"/>
      <c r="C73" s="144"/>
      <c r="E73" s="74" t="s">
        <v>670</v>
      </c>
      <c r="F73" s="73"/>
      <c r="G73" s="75"/>
      <c r="H73" s="31">
        <v>0</v>
      </c>
      <c r="I73" s="47"/>
      <c r="J73" s="322"/>
    </row>
    <row r="74" spans="1:10" ht="28.15" customHeight="1" x14ac:dyDescent="0.3">
      <c r="A74" s="21"/>
      <c r="B74" s="21"/>
      <c r="C74" s="148"/>
      <c r="D74" s="32"/>
      <c r="E74" s="119" t="s">
        <v>771</v>
      </c>
      <c r="F74" s="120"/>
      <c r="G74" s="121">
        <f>SUM(G76+G78+G82)</f>
        <v>89356000</v>
      </c>
      <c r="H74" s="122"/>
      <c r="I74" s="321"/>
      <c r="J74" s="320"/>
    </row>
    <row r="75" spans="1:10" s="66" customFormat="1" ht="16.149999999999999" customHeight="1" x14ac:dyDescent="0.3">
      <c r="A75" s="21"/>
      <c r="B75" s="21"/>
      <c r="C75" s="148"/>
      <c r="D75" s="32"/>
      <c r="E75" s="119"/>
      <c r="F75" s="120"/>
      <c r="G75" s="121"/>
      <c r="H75" s="122"/>
      <c r="I75" s="321"/>
      <c r="J75" s="320"/>
    </row>
    <row r="76" spans="1:10" s="66" customFormat="1" ht="15" x14ac:dyDescent="0.2">
      <c r="A76" s="21"/>
      <c r="B76" s="21"/>
      <c r="C76" s="148"/>
      <c r="D76" s="32"/>
      <c r="E76" s="37" t="s">
        <v>769</v>
      </c>
      <c r="F76" s="128"/>
      <c r="G76" s="126">
        <f>SUM(H77:H78)</f>
        <v>52000000</v>
      </c>
      <c r="H76" s="129"/>
      <c r="I76" s="323"/>
      <c r="J76" s="322"/>
    </row>
    <row r="77" spans="1:10" ht="15" x14ac:dyDescent="0.2">
      <c r="A77" s="21" t="s">
        <v>86</v>
      </c>
      <c r="B77" s="21" t="s">
        <v>87</v>
      </c>
      <c r="C77" s="148" t="s">
        <v>88</v>
      </c>
      <c r="D77" s="32"/>
      <c r="E77" s="88" t="s">
        <v>158</v>
      </c>
      <c r="F77" s="88"/>
      <c r="G77" s="24"/>
      <c r="H77" s="24">
        <v>52000000</v>
      </c>
      <c r="I77" s="323"/>
      <c r="J77" s="322"/>
    </row>
    <row r="78" spans="1:10" ht="15" x14ac:dyDescent="0.2">
      <c r="A78" s="21"/>
      <c r="B78" s="21"/>
      <c r="C78" s="148"/>
      <c r="D78" s="32"/>
      <c r="E78" s="37" t="s">
        <v>176</v>
      </c>
      <c r="F78" s="128"/>
      <c r="G78" s="126">
        <f>SUM(H79:H80)</f>
        <v>37048000</v>
      </c>
      <c r="H78" s="129"/>
      <c r="I78" s="323"/>
      <c r="J78" s="322"/>
    </row>
    <row r="79" spans="1:10" s="11" customFormat="1" ht="15.75" customHeight="1" x14ac:dyDescent="0.25">
      <c r="A79" s="74">
        <v>6310</v>
      </c>
      <c r="B79" s="74">
        <v>2144</v>
      </c>
      <c r="C79" s="143">
        <v>10006000000</v>
      </c>
      <c r="D79" s="6"/>
      <c r="E79" s="73" t="s">
        <v>1110</v>
      </c>
      <c r="F79" s="74" t="s">
        <v>56</v>
      </c>
      <c r="G79" s="23"/>
      <c r="H79" s="63">
        <f>1000000000/100</f>
        <v>10000000</v>
      </c>
      <c r="I79" s="319"/>
      <c r="J79" s="320"/>
    </row>
    <row r="80" spans="1:10" s="11" customFormat="1" ht="13.5" customHeight="1" x14ac:dyDescent="0.2">
      <c r="A80" s="74">
        <v>6310</v>
      </c>
      <c r="B80" s="74">
        <v>2145</v>
      </c>
      <c r="C80" s="143">
        <v>10227000000</v>
      </c>
      <c r="D80" s="6"/>
      <c r="E80" s="73" t="s">
        <v>116</v>
      </c>
      <c r="F80" s="74" t="s">
        <v>56</v>
      </c>
      <c r="G80" s="74"/>
      <c r="H80" s="54">
        <f>2704800000/100</f>
        <v>27048000</v>
      </c>
      <c r="I80" s="319"/>
      <c r="J80" s="320"/>
    </row>
    <row r="81" spans="1:10" s="11" customFormat="1" ht="13.5" customHeight="1" x14ac:dyDescent="0.2">
      <c r="A81" s="74"/>
      <c r="B81" s="74"/>
      <c r="C81" s="143"/>
      <c r="D81" s="6"/>
      <c r="E81" s="73"/>
      <c r="F81" s="74"/>
      <c r="G81" s="74"/>
      <c r="H81" s="63"/>
      <c r="I81" s="319"/>
      <c r="J81" s="320"/>
    </row>
    <row r="82" spans="1:10" s="11" customFormat="1" ht="13.5" customHeight="1" x14ac:dyDescent="0.2">
      <c r="A82" s="74"/>
      <c r="B82" s="74"/>
      <c r="C82" s="143"/>
      <c r="D82" s="6"/>
      <c r="E82" s="37" t="s">
        <v>177</v>
      </c>
      <c r="F82" s="38"/>
      <c r="G82" s="126">
        <f>SUM(H83:H112)</f>
        <v>308000</v>
      </c>
      <c r="H82" s="39"/>
      <c r="I82" s="319"/>
      <c r="J82" s="320"/>
    </row>
    <row r="83" spans="1:10" s="11" customFormat="1" ht="15" x14ac:dyDescent="0.2">
      <c r="A83" s="74">
        <v>6310</v>
      </c>
      <c r="B83" s="74">
        <v>2141</v>
      </c>
      <c r="C83" s="143">
        <v>10007000000</v>
      </c>
      <c r="D83" s="6"/>
      <c r="E83" s="110" t="s">
        <v>1248</v>
      </c>
      <c r="F83" s="74" t="s">
        <v>56</v>
      </c>
      <c r="G83" s="24"/>
      <c r="H83" s="63">
        <f>50000/100</f>
        <v>500</v>
      </c>
      <c r="I83" s="324"/>
      <c r="J83" s="322"/>
    </row>
    <row r="84" spans="1:10" s="11" customFormat="1" ht="15" x14ac:dyDescent="0.2">
      <c r="A84" s="74">
        <v>6310</v>
      </c>
      <c r="B84" s="74">
        <v>2141</v>
      </c>
      <c r="C84" s="143">
        <v>10008000000</v>
      </c>
      <c r="D84" s="6"/>
      <c r="E84" s="110" t="s">
        <v>1249</v>
      </c>
      <c r="F84" s="74" t="s">
        <v>56</v>
      </c>
      <c r="G84" s="75"/>
      <c r="H84" s="63">
        <f>500000/100</f>
        <v>5000</v>
      </c>
      <c r="I84" s="47"/>
      <c r="J84" s="322"/>
    </row>
    <row r="85" spans="1:10" s="11" customFormat="1" x14ac:dyDescent="0.2">
      <c r="A85" s="74">
        <v>6310</v>
      </c>
      <c r="B85" s="74">
        <v>2141</v>
      </c>
      <c r="C85" s="143">
        <v>10009000000</v>
      </c>
      <c r="D85" s="6"/>
      <c r="E85" s="110" t="s">
        <v>1253</v>
      </c>
      <c r="F85" s="74" t="s">
        <v>56</v>
      </c>
      <c r="G85" s="24"/>
      <c r="H85" s="63">
        <f>500000/100</f>
        <v>5000</v>
      </c>
      <c r="I85" s="324"/>
      <c r="J85" s="43"/>
    </row>
    <row r="86" spans="1:10" s="11" customFormat="1" x14ac:dyDescent="0.2">
      <c r="A86" s="74">
        <v>6310</v>
      </c>
      <c r="B86" s="74">
        <v>2141</v>
      </c>
      <c r="C86" s="143">
        <v>10010000000</v>
      </c>
      <c r="D86" s="6"/>
      <c r="E86" s="110" t="s">
        <v>1250</v>
      </c>
      <c r="F86" s="74" t="s">
        <v>56</v>
      </c>
      <c r="G86" s="25"/>
      <c r="H86" s="63">
        <f>4000000/100</f>
        <v>40000</v>
      </c>
      <c r="I86" s="76"/>
      <c r="J86" s="43"/>
    </row>
    <row r="87" spans="1:10" s="11" customFormat="1" ht="15" customHeight="1" x14ac:dyDescent="0.2">
      <c r="A87" s="73">
        <v>6310</v>
      </c>
      <c r="B87" s="73">
        <v>2141</v>
      </c>
      <c r="C87" s="143">
        <v>10011000000</v>
      </c>
      <c r="D87" s="6"/>
      <c r="E87" s="110" t="s">
        <v>1251</v>
      </c>
      <c r="F87" s="74" t="s">
        <v>56</v>
      </c>
      <c r="G87" s="26"/>
      <c r="H87" s="63">
        <f>1000000/100</f>
        <v>10000</v>
      </c>
      <c r="I87" s="319"/>
      <c r="J87" s="320"/>
    </row>
    <row r="88" spans="1:10" s="11" customFormat="1" ht="13.15" customHeight="1" x14ac:dyDescent="0.2">
      <c r="A88" s="73">
        <v>6310</v>
      </c>
      <c r="B88" s="73">
        <v>2141</v>
      </c>
      <c r="C88" s="143">
        <v>10012000003</v>
      </c>
      <c r="D88" s="6"/>
      <c r="E88" s="73" t="s">
        <v>96</v>
      </c>
      <c r="F88" s="74" t="s">
        <v>56</v>
      </c>
      <c r="G88" s="24"/>
      <c r="H88" s="63">
        <f>50000/100</f>
        <v>500</v>
      </c>
      <c r="I88" s="325"/>
      <c r="J88" s="320"/>
    </row>
    <row r="89" spans="1:10" s="11" customFormat="1" x14ac:dyDescent="0.2">
      <c r="A89" s="73">
        <v>6310</v>
      </c>
      <c r="B89" s="73">
        <v>2141</v>
      </c>
      <c r="C89" s="143">
        <v>10013000007</v>
      </c>
      <c r="D89" s="6"/>
      <c r="E89" s="73" t="s">
        <v>97</v>
      </c>
      <c r="F89" s="74" t="s">
        <v>56</v>
      </c>
      <c r="G89" s="75"/>
      <c r="H89" s="63">
        <f>500000/100</f>
        <v>5000</v>
      </c>
      <c r="I89" s="47"/>
      <c r="J89" s="43"/>
    </row>
    <row r="90" spans="1:10" s="11" customFormat="1" x14ac:dyDescent="0.2">
      <c r="A90" s="73">
        <v>6310</v>
      </c>
      <c r="B90" s="73">
        <v>2141</v>
      </c>
      <c r="C90" s="143">
        <v>10014000004</v>
      </c>
      <c r="D90" s="6"/>
      <c r="E90" s="73" t="s">
        <v>98</v>
      </c>
      <c r="F90" s="74" t="s">
        <v>56</v>
      </c>
      <c r="G90" s="75"/>
      <c r="H90" s="63">
        <f>100000/100</f>
        <v>1000</v>
      </c>
      <c r="I90" s="47"/>
      <c r="J90" s="43"/>
    </row>
    <row r="91" spans="1:10" s="11" customFormat="1" x14ac:dyDescent="0.2">
      <c r="A91" s="73">
        <v>6310</v>
      </c>
      <c r="B91" s="73">
        <v>2141</v>
      </c>
      <c r="C91" s="143">
        <v>10015000008</v>
      </c>
      <c r="D91" s="6"/>
      <c r="E91" s="73" t="s">
        <v>99</v>
      </c>
      <c r="F91" s="74" t="s">
        <v>56</v>
      </c>
      <c r="G91" s="75"/>
      <c r="H91" s="63">
        <f>1500000/100</f>
        <v>15000</v>
      </c>
      <c r="I91" s="47"/>
      <c r="J91" s="43"/>
    </row>
    <row r="92" spans="1:10" s="11" customFormat="1" x14ac:dyDescent="0.2">
      <c r="A92" s="73">
        <v>6310</v>
      </c>
      <c r="B92" s="73">
        <v>2141</v>
      </c>
      <c r="C92" s="143">
        <v>10016000006</v>
      </c>
      <c r="D92" s="6"/>
      <c r="E92" s="73" t="s">
        <v>100</v>
      </c>
      <c r="F92" s="74" t="s">
        <v>56</v>
      </c>
      <c r="G92" s="75"/>
      <c r="H92" s="63">
        <f>100000/100</f>
        <v>1000</v>
      </c>
      <c r="I92" s="47"/>
      <c r="J92" s="43"/>
    </row>
    <row r="93" spans="1:10" s="11" customFormat="1" x14ac:dyDescent="0.2">
      <c r="A93" s="73">
        <v>6310</v>
      </c>
      <c r="B93" s="73">
        <v>2141</v>
      </c>
      <c r="C93" s="143">
        <v>10017000011</v>
      </c>
      <c r="D93" s="6"/>
      <c r="E93" s="73" t="s">
        <v>1122</v>
      </c>
      <c r="F93" s="74" t="s">
        <v>56</v>
      </c>
      <c r="G93" s="75"/>
      <c r="H93" s="63">
        <f>1000000/100</f>
        <v>10000</v>
      </c>
      <c r="I93" s="47"/>
      <c r="J93" s="43"/>
    </row>
    <row r="94" spans="1:10" s="11" customFormat="1" x14ac:dyDescent="0.2">
      <c r="A94" s="73">
        <v>6310</v>
      </c>
      <c r="B94" s="73">
        <v>2141</v>
      </c>
      <c r="C94" s="143">
        <v>10018000000</v>
      </c>
      <c r="D94" s="6"/>
      <c r="E94" s="73" t="s">
        <v>101</v>
      </c>
      <c r="F94" s="74" t="s">
        <v>56</v>
      </c>
      <c r="G94" s="24"/>
      <c r="H94" s="63">
        <f>10000/100</f>
        <v>100</v>
      </c>
      <c r="I94" s="324"/>
      <c r="J94" s="43"/>
    </row>
    <row r="95" spans="1:10" s="11" customFormat="1" x14ac:dyDescent="0.2">
      <c r="A95" s="73">
        <v>6310</v>
      </c>
      <c r="B95" s="73">
        <v>2141</v>
      </c>
      <c r="C95" s="143">
        <v>10019000012</v>
      </c>
      <c r="D95" s="6"/>
      <c r="E95" s="73" t="s">
        <v>1123</v>
      </c>
      <c r="F95" s="74" t="s">
        <v>56</v>
      </c>
      <c r="G95" s="75"/>
      <c r="H95" s="63">
        <f>1500000/100</f>
        <v>15000</v>
      </c>
      <c r="I95" s="47"/>
      <c r="J95" s="43"/>
    </row>
    <row r="96" spans="1:10" s="11" customFormat="1" x14ac:dyDescent="0.2">
      <c r="A96" s="73">
        <v>6310</v>
      </c>
      <c r="B96" s="73">
        <v>2141</v>
      </c>
      <c r="C96" s="143">
        <v>10020000000</v>
      </c>
      <c r="D96" s="6"/>
      <c r="E96" s="73" t="s">
        <v>102</v>
      </c>
      <c r="F96" s="74" t="s">
        <v>56</v>
      </c>
      <c r="G96" s="75"/>
      <c r="H96" s="63">
        <f>10000000/100</f>
        <v>100000</v>
      </c>
      <c r="I96" s="47"/>
      <c r="J96" s="43"/>
    </row>
    <row r="97" spans="1:10" s="11" customFormat="1" x14ac:dyDescent="0.2">
      <c r="A97" s="73">
        <v>6310</v>
      </c>
      <c r="B97" s="73">
        <v>2141</v>
      </c>
      <c r="C97" s="143">
        <v>10021000000</v>
      </c>
      <c r="D97" s="6"/>
      <c r="E97" s="73" t="s">
        <v>103</v>
      </c>
      <c r="F97" s="74" t="s">
        <v>56</v>
      </c>
      <c r="G97" s="75"/>
      <c r="H97" s="63">
        <f>100000/100</f>
        <v>1000</v>
      </c>
      <c r="I97" s="47"/>
      <c r="J97" s="43"/>
    </row>
    <row r="98" spans="1:10" s="11" customFormat="1" x14ac:dyDescent="0.2">
      <c r="A98" s="73">
        <v>6310</v>
      </c>
      <c r="B98" s="73">
        <v>2141</v>
      </c>
      <c r="C98" s="143">
        <v>10022000000</v>
      </c>
      <c r="D98" s="6"/>
      <c r="E98" s="73" t="s">
        <v>104</v>
      </c>
      <c r="F98" s="74" t="s">
        <v>56</v>
      </c>
      <c r="G98" s="24"/>
      <c r="H98" s="63">
        <f>100000/100</f>
        <v>1000</v>
      </c>
      <c r="I98" s="324"/>
      <c r="J98" s="43"/>
    </row>
    <row r="99" spans="1:10" s="11" customFormat="1" x14ac:dyDescent="0.2">
      <c r="A99" s="73">
        <v>6310</v>
      </c>
      <c r="B99" s="73">
        <v>2141</v>
      </c>
      <c r="C99" s="143">
        <v>10023000000</v>
      </c>
      <c r="D99" s="6"/>
      <c r="E99" s="73" t="s">
        <v>105</v>
      </c>
      <c r="F99" s="74" t="s">
        <v>56</v>
      </c>
      <c r="G99" s="75"/>
      <c r="H99" s="63">
        <f>10000/100</f>
        <v>100</v>
      </c>
      <c r="I99" s="47"/>
      <c r="J99" s="43"/>
    </row>
    <row r="100" spans="1:10" s="11" customFormat="1" x14ac:dyDescent="0.2">
      <c r="A100" s="73">
        <v>6310</v>
      </c>
      <c r="B100" s="73">
        <v>2141</v>
      </c>
      <c r="C100" s="143">
        <v>10024000000</v>
      </c>
      <c r="D100" s="6"/>
      <c r="E100" s="73" t="s">
        <v>106</v>
      </c>
      <c r="F100" s="74" t="s">
        <v>56</v>
      </c>
      <c r="G100" s="24"/>
      <c r="H100" s="63">
        <f>50000/100</f>
        <v>500</v>
      </c>
      <c r="I100" s="324"/>
      <c r="J100" s="43"/>
    </row>
    <row r="101" spans="1:10" s="11" customFormat="1" x14ac:dyDescent="0.2">
      <c r="A101" s="73">
        <v>6310</v>
      </c>
      <c r="B101" s="73">
        <v>2141</v>
      </c>
      <c r="C101" s="143">
        <v>10025000000</v>
      </c>
      <c r="D101" s="6"/>
      <c r="E101" s="73" t="s">
        <v>107</v>
      </c>
      <c r="F101" s="74" t="s">
        <v>56</v>
      </c>
      <c r="G101" s="75"/>
      <c r="H101" s="63">
        <f>50000/100</f>
        <v>500</v>
      </c>
      <c r="I101" s="47"/>
      <c r="J101" s="43"/>
    </row>
    <row r="102" spans="1:10" s="11" customFormat="1" x14ac:dyDescent="0.2">
      <c r="A102" s="73">
        <v>6310</v>
      </c>
      <c r="B102" s="73">
        <v>2141</v>
      </c>
      <c r="C102" s="143">
        <v>10026000000</v>
      </c>
      <c r="D102" s="6"/>
      <c r="E102" s="73" t="s">
        <v>108</v>
      </c>
      <c r="F102" s="74" t="s">
        <v>56</v>
      </c>
      <c r="G102" s="24"/>
      <c r="H102" s="63">
        <f>200000/100</f>
        <v>2000</v>
      </c>
      <c r="I102" s="324"/>
      <c r="J102" s="43"/>
    </row>
    <row r="103" spans="1:10" s="11" customFormat="1" x14ac:dyDescent="0.2">
      <c r="A103" s="73">
        <v>6310</v>
      </c>
      <c r="B103" s="73">
        <v>2141</v>
      </c>
      <c r="C103" s="143">
        <v>10027000000</v>
      </c>
      <c r="D103" s="6"/>
      <c r="E103" s="73" t="s">
        <v>109</v>
      </c>
      <c r="F103" s="74" t="s">
        <v>56</v>
      </c>
      <c r="G103" s="75"/>
      <c r="H103" s="63">
        <f>10000/100</f>
        <v>100</v>
      </c>
      <c r="I103" s="47"/>
      <c r="J103" s="43"/>
    </row>
    <row r="104" spans="1:10" s="11" customFormat="1" x14ac:dyDescent="0.2">
      <c r="A104" s="73">
        <v>6310</v>
      </c>
      <c r="B104" s="73">
        <v>2141</v>
      </c>
      <c r="C104" s="143">
        <v>10028000008</v>
      </c>
      <c r="D104" s="6"/>
      <c r="E104" s="73" t="s">
        <v>110</v>
      </c>
      <c r="F104" s="74" t="s">
        <v>56</v>
      </c>
      <c r="G104" s="24"/>
      <c r="H104" s="63">
        <f>1000000/100</f>
        <v>10000</v>
      </c>
      <c r="I104" s="88"/>
      <c r="J104" s="43"/>
    </row>
    <row r="105" spans="1:10" s="11" customFormat="1" ht="14.25" customHeight="1" x14ac:dyDescent="0.2">
      <c r="A105" s="73">
        <v>6310</v>
      </c>
      <c r="B105" s="73">
        <v>2141</v>
      </c>
      <c r="C105" s="143">
        <v>10029000001</v>
      </c>
      <c r="D105" s="6"/>
      <c r="E105" s="73" t="s">
        <v>111</v>
      </c>
      <c r="F105" s="74" t="s">
        <v>56</v>
      </c>
      <c r="G105" s="27"/>
      <c r="H105" s="63">
        <f>50000/100</f>
        <v>500</v>
      </c>
      <c r="I105" s="88"/>
      <c r="J105" s="43"/>
    </row>
    <row r="106" spans="1:10" s="11" customFormat="1" ht="15" customHeight="1" x14ac:dyDescent="0.2">
      <c r="A106" s="73">
        <v>6310</v>
      </c>
      <c r="B106" s="73">
        <v>2141</v>
      </c>
      <c r="C106" s="143">
        <v>10030000005</v>
      </c>
      <c r="D106" s="6"/>
      <c r="E106" s="73" t="s">
        <v>112</v>
      </c>
      <c r="F106" s="74" t="s">
        <v>56</v>
      </c>
      <c r="G106" s="28"/>
      <c r="H106" s="63">
        <f>50000/100</f>
        <v>500</v>
      </c>
      <c r="I106" s="76"/>
      <c r="J106" s="43"/>
    </row>
    <row r="107" spans="1:10" s="11" customFormat="1" x14ac:dyDescent="0.2">
      <c r="A107" s="73">
        <v>6310</v>
      </c>
      <c r="B107" s="73">
        <v>2141</v>
      </c>
      <c r="C107" s="143">
        <v>10031000002</v>
      </c>
      <c r="D107" s="6"/>
      <c r="E107" s="73" t="s">
        <v>113</v>
      </c>
      <c r="F107" s="74" t="s">
        <v>56</v>
      </c>
      <c r="G107" s="29"/>
      <c r="H107" s="63">
        <f>50000/100</f>
        <v>500</v>
      </c>
      <c r="I107" s="76"/>
      <c r="J107" s="43"/>
    </row>
    <row r="108" spans="1:10" s="11" customFormat="1" x14ac:dyDescent="0.2">
      <c r="A108" s="73">
        <v>6310</v>
      </c>
      <c r="B108" s="73">
        <v>2141</v>
      </c>
      <c r="C108" s="143">
        <v>10032000010</v>
      </c>
      <c r="D108" s="6"/>
      <c r="E108" s="73" t="s">
        <v>1124</v>
      </c>
      <c r="F108" s="74" t="s">
        <v>56</v>
      </c>
      <c r="G108" s="76"/>
      <c r="H108" s="63">
        <f>200000/100</f>
        <v>2000</v>
      </c>
      <c r="I108" s="76"/>
      <c r="J108" s="43"/>
    </row>
    <row r="109" spans="1:10" s="11" customFormat="1" x14ac:dyDescent="0.2">
      <c r="A109" s="73">
        <v>6310</v>
      </c>
      <c r="B109" s="73">
        <v>2141</v>
      </c>
      <c r="C109" s="143">
        <v>10033000000</v>
      </c>
      <c r="D109" s="6"/>
      <c r="E109" s="73" t="s">
        <v>114</v>
      </c>
      <c r="F109" s="74" t="s">
        <v>56</v>
      </c>
      <c r="G109" s="29"/>
      <c r="H109" s="63">
        <f>10000/100</f>
        <v>100</v>
      </c>
      <c r="I109" s="76"/>
      <c r="J109" s="43"/>
    </row>
    <row r="110" spans="1:10" s="11" customFormat="1" x14ac:dyDescent="0.2">
      <c r="A110" s="73">
        <v>6310</v>
      </c>
      <c r="B110" s="73">
        <v>2141</v>
      </c>
      <c r="C110" s="143">
        <v>10135000000</v>
      </c>
      <c r="D110" s="6"/>
      <c r="E110" s="74" t="s">
        <v>1252</v>
      </c>
      <c r="F110" s="74" t="s">
        <v>56</v>
      </c>
      <c r="G110" s="29"/>
      <c r="H110" s="63">
        <f>100000/100</f>
        <v>1000</v>
      </c>
      <c r="I110" s="76"/>
      <c r="J110" s="43"/>
    </row>
    <row r="111" spans="1:10" s="11" customFormat="1" x14ac:dyDescent="0.2">
      <c r="A111" s="73">
        <v>6310</v>
      </c>
      <c r="B111" s="73">
        <v>2141</v>
      </c>
      <c r="C111" s="143">
        <v>10136000000</v>
      </c>
      <c r="D111" s="6"/>
      <c r="E111" s="73" t="s">
        <v>1119</v>
      </c>
      <c r="F111" s="74" t="s">
        <v>56</v>
      </c>
      <c r="G111" s="76"/>
      <c r="H111" s="63">
        <f>8000000/100</f>
        <v>80000</v>
      </c>
      <c r="I111" s="76"/>
      <c r="J111" s="43"/>
    </row>
    <row r="112" spans="1:10" s="11" customFormat="1" x14ac:dyDescent="0.2">
      <c r="A112" s="73">
        <v>6310</v>
      </c>
      <c r="B112" s="73">
        <v>2141</v>
      </c>
      <c r="C112" s="143">
        <v>10143000000</v>
      </c>
      <c r="D112" s="6"/>
      <c r="E112" s="73" t="s">
        <v>115</v>
      </c>
      <c r="F112" s="74" t="s">
        <v>56</v>
      </c>
      <c r="G112" s="29"/>
      <c r="H112" s="63">
        <f>10000/100</f>
        <v>100</v>
      </c>
      <c r="I112" s="76"/>
      <c r="J112" s="43"/>
    </row>
    <row r="113" spans="1:10" s="11" customFormat="1" x14ac:dyDescent="0.2">
      <c r="A113" s="73"/>
      <c r="B113" s="73"/>
      <c r="C113" s="143"/>
      <c r="D113" s="6"/>
      <c r="E113" s="73"/>
      <c r="F113" s="74"/>
      <c r="G113" s="29"/>
      <c r="H113" s="63"/>
      <c r="I113" s="76"/>
      <c r="J113" s="43"/>
    </row>
    <row r="114" spans="1:10" ht="28.15" customHeight="1" x14ac:dyDescent="0.3">
      <c r="A114" s="43"/>
      <c r="B114" s="43"/>
      <c r="C114" s="144"/>
      <c r="D114" s="11"/>
      <c r="E114" s="115" t="s">
        <v>772</v>
      </c>
      <c r="F114" s="120"/>
      <c r="G114" s="121">
        <f>SUM(G116+G143)</f>
        <v>23487556</v>
      </c>
      <c r="H114" s="122"/>
      <c r="I114" s="321"/>
      <c r="J114" s="320"/>
    </row>
    <row r="115" spans="1:10" s="11" customFormat="1" x14ac:dyDescent="0.2">
      <c r="A115" s="73"/>
      <c r="B115" s="73"/>
      <c r="C115" s="143"/>
      <c r="D115" s="6"/>
      <c r="E115" s="73"/>
      <c r="F115" s="74"/>
      <c r="G115" s="29"/>
      <c r="H115" s="63"/>
      <c r="I115" s="76"/>
      <c r="J115" s="43"/>
    </row>
    <row r="116" spans="1:10" s="11" customFormat="1" x14ac:dyDescent="0.2">
      <c r="A116" s="73"/>
      <c r="B116" s="73"/>
      <c r="C116" s="143"/>
      <c r="D116" s="6"/>
      <c r="E116" s="37" t="s">
        <v>178</v>
      </c>
      <c r="F116" s="38"/>
      <c r="G116" s="126">
        <f>SUM(H117:H141)</f>
        <v>9219000</v>
      </c>
      <c r="H116" s="39"/>
      <c r="I116" s="76"/>
      <c r="J116" s="43"/>
    </row>
    <row r="117" spans="1:10" s="11" customFormat="1" x14ac:dyDescent="0.2">
      <c r="A117" s="73">
        <v>3769</v>
      </c>
      <c r="B117" s="73">
        <v>2212</v>
      </c>
      <c r="C117" s="143">
        <v>10055000000</v>
      </c>
      <c r="D117" s="6"/>
      <c r="E117" s="73" t="s">
        <v>125</v>
      </c>
      <c r="F117" s="74" t="s">
        <v>56</v>
      </c>
      <c r="G117" s="61"/>
      <c r="H117" s="54">
        <f>30000000/100</f>
        <v>300000</v>
      </c>
      <c r="I117" s="76"/>
      <c r="J117" s="43"/>
    </row>
    <row r="118" spans="1:10" s="11" customFormat="1" x14ac:dyDescent="0.2">
      <c r="A118" s="73">
        <v>2119</v>
      </c>
      <c r="B118" s="73">
        <v>2343</v>
      </c>
      <c r="C118" s="143">
        <v>10056000000</v>
      </c>
      <c r="D118" s="6"/>
      <c r="E118" s="73" t="s">
        <v>1151</v>
      </c>
      <c r="F118" s="74" t="s">
        <v>56</v>
      </c>
      <c r="G118" s="61"/>
      <c r="H118" s="54">
        <f>5000000/100</f>
        <v>50000</v>
      </c>
      <c r="I118" s="76"/>
      <c r="J118" s="43"/>
    </row>
    <row r="119" spans="1:10" s="11" customFormat="1" x14ac:dyDescent="0.2">
      <c r="A119" s="73">
        <v>2169</v>
      </c>
      <c r="B119" s="73">
        <v>2212</v>
      </c>
      <c r="C119" s="143">
        <v>10066000000</v>
      </c>
      <c r="D119" s="6"/>
      <c r="E119" s="73" t="s">
        <v>135</v>
      </c>
      <c r="F119" s="74" t="s">
        <v>56</v>
      </c>
      <c r="G119" s="29"/>
      <c r="H119" s="63">
        <f>15000000/100</f>
        <v>150000</v>
      </c>
      <c r="I119" s="76"/>
      <c r="J119" s="43"/>
    </row>
    <row r="120" spans="1:10" s="11" customFormat="1" x14ac:dyDescent="0.2">
      <c r="A120" s="73">
        <v>2169</v>
      </c>
      <c r="B120" s="73">
        <v>2212</v>
      </c>
      <c r="C120" s="143">
        <v>10067000000</v>
      </c>
      <c r="D120" s="6"/>
      <c r="E120" s="73" t="s">
        <v>136</v>
      </c>
      <c r="F120" s="74" t="s">
        <v>56</v>
      </c>
      <c r="G120" s="76"/>
      <c r="H120" s="63">
        <f>20000000/100</f>
        <v>200000</v>
      </c>
      <c r="I120" s="76"/>
      <c r="J120" s="43"/>
    </row>
    <row r="121" spans="1:10" s="11" customFormat="1" x14ac:dyDescent="0.2">
      <c r="A121" s="73">
        <v>2169</v>
      </c>
      <c r="B121" s="73">
        <v>2212</v>
      </c>
      <c r="C121" s="143">
        <v>10068000000</v>
      </c>
      <c r="D121" s="6"/>
      <c r="E121" s="73" t="s">
        <v>1152</v>
      </c>
      <c r="F121" s="74" t="s">
        <v>56</v>
      </c>
      <c r="G121" s="29"/>
      <c r="H121" s="63">
        <f>15000000/100</f>
        <v>150000</v>
      </c>
      <c r="I121" s="76"/>
      <c r="J121" s="43"/>
    </row>
    <row r="122" spans="1:10" s="11" customFormat="1" x14ac:dyDescent="0.2">
      <c r="A122" s="73">
        <v>2299</v>
      </c>
      <c r="B122" s="73">
        <v>2212</v>
      </c>
      <c r="C122" s="143">
        <v>10069000000</v>
      </c>
      <c r="D122" s="6"/>
      <c r="E122" s="73" t="s">
        <v>137</v>
      </c>
      <c r="F122" s="74" t="s">
        <v>56</v>
      </c>
      <c r="G122" s="76"/>
      <c r="H122" s="63">
        <f>100000/100</f>
        <v>1000</v>
      </c>
      <c r="I122" s="76"/>
      <c r="J122" s="43"/>
    </row>
    <row r="123" spans="1:10" s="11" customFormat="1" x14ac:dyDescent="0.2">
      <c r="A123" s="73">
        <v>2299</v>
      </c>
      <c r="B123" s="73">
        <v>2212</v>
      </c>
      <c r="C123" s="143">
        <v>10070000000</v>
      </c>
      <c r="D123" s="6"/>
      <c r="E123" s="73" t="s">
        <v>138</v>
      </c>
      <c r="F123" s="74" t="s">
        <v>56</v>
      </c>
      <c r="G123" s="29"/>
      <c r="H123" s="63">
        <f>450000000/100</f>
        <v>4500000</v>
      </c>
      <c r="I123" s="76"/>
      <c r="J123" s="43"/>
    </row>
    <row r="124" spans="1:10" s="11" customFormat="1" x14ac:dyDescent="0.2">
      <c r="A124" s="73">
        <v>2299</v>
      </c>
      <c r="B124" s="73">
        <v>2212</v>
      </c>
      <c r="C124" s="143">
        <v>10071000000</v>
      </c>
      <c r="D124" s="6"/>
      <c r="E124" s="73" t="s">
        <v>139</v>
      </c>
      <c r="F124" s="74" t="s">
        <v>56</v>
      </c>
      <c r="G124" s="76"/>
      <c r="H124" s="63">
        <f>10000000/100</f>
        <v>100000</v>
      </c>
      <c r="I124" s="76"/>
      <c r="J124" s="43"/>
    </row>
    <row r="125" spans="1:10" s="11" customFormat="1" x14ac:dyDescent="0.2">
      <c r="A125" s="73">
        <v>2299</v>
      </c>
      <c r="B125" s="73">
        <v>2212</v>
      </c>
      <c r="C125" s="143">
        <v>10072000000</v>
      </c>
      <c r="D125" s="6"/>
      <c r="E125" s="73" t="s">
        <v>140</v>
      </c>
      <c r="F125" s="74" t="s">
        <v>56</v>
      </c>
      <c r="G125" s="29"/>
      <c r="H125" s="63">
        <f>100000/100</f>
        <v>1000</v>
      </c>
      <c r="I125" s="76"/>
      <c r="J125" s="43"/>
    </row>
    <row r="126" spans="1:10" s="11" customFormat="1" x14ac:dyDescent="0.2">
      <c r="A126" s="73">
        <v>3319</v>
      </c>
      <c r="B126" s="73">
        <v>2212</v>
      </c>
      <c r="C126" s="143">
        <v>10073000000</v>
      </c>
      <c r="D126" s="6"/>
      <c r="E126" s="73" t="s">
        <v>141</v>
      </c>
      <c r="F126" s="74" t="s">
        <v>56</v>
      </c>
      <c r="G126" s="29"/>
      <c r="H126" s="63">
        <f>100000/100</f>
        <v>1000</v>
      </c>
      <c r="I126" s="76"/>
      <c r="J126" s="43"/>
    </row>
    <row r="127" spans="1:10" s="11" customFormat="1" x14ac:dyDescent="0.2">
      <c r="A127" s="73">
        <v>3319</v>
      </c>
      <c r="B127" s="73">
        <v>2212</v>
      </c>
      <c r="C127" s="143">
        <v>10074000000</v>
      </c>
      <c r="D127" s="6"/>
      <c r="E127" s="73" t="s">
        <v>142</v>
      </c>
      <c r="F127" s="74" t="s">
        <v>56</v>
      </c>
      <c r="G127" s="29"/>
      <c r="H127" s="63">
        <f>100000/100</f>
        <v>1000</v>
      </c>
      <c r="I127" s="76"/>
      <c r="J127" s="43"/>
    </row>
    <row r="128" spans="1:10" s="11" customFormat="1" x14ac:dyDescent="0.2">
      <c r="A128" s="73">
        <v>3429</v>
      </c>
      <c r="B128" s="73">
        <v>2212</v>
      </c>
      <c r="C128" s="143">
        <v>10075000000</v>
      </c>
      <c r="D128" s="6"/>
      <c r="E128" s="73" t="s">
        <v>143</v>
      </c>
      <c r="F128" s="74" t="s">
        <v>56</v>
      </c>
      <c r="G128" s="76"/>
      <c r="H128" s="63">
        <f>2000000/100</f>
        <v>20000</v>
      </c>
      <c r="I128" s="76"/>
      <c r="J128" s="43"/>
    </row>
    <row r="129" spans="1:10" s="11" customFormat="1" x14ac:dyDescent="0.2">
      <c r="A129" s="73">
        <v>3769</v>
      </c>
      <c r="B129" s="73">
        <v>2212</v>
      </c>
      <c r="C129" s="143">
        <v>10076000000</v>
      </c>
      <c r="D129" s="6"/>
      <c r="E129" s="73" t="s">
        <v>144</v>
      </c>
      <c r="F129" s="74" t="s">
        <v>56</v>
      </c>
      <c r="G129" s="29"/>
      <c r="H129" s="63">
        <f>1000000/100</f>
        <v>10000</v>
      </c>
      <c r="I129" s="76"/>
      <c r="J129" s="43"/>
    </row>
    <row r="130" spans="1:10" s="11" customFormat="1" x14ac:dyDescent="0.2">
      <c r="A130" s="73">
        <v>3769</v>
      </c>
      <c r="B130" s="73">
        <v>2212</v>
      </c>
      <c r="C130" s="143">
        <v>10077000000</v>
      </c>
      <c r="D130" s="6"/>
      <c r="E130" s="73" t="s">
        <v>145</v>
      </c>
      <c r="F130" s="74" t="s">
        <v>56</v>
      </c>
      <c r="G130" s="76"/>
      <c r="H130" s="63">
        <f>3000000/100</f>
        <v>30000</v>
      </c>
      <c r="I130" s="76"/>
      <c r="J130" s="43"/>
    </row>
    <row r="131" spans="1:10" s="11" customFormat="1" x14ac:dyDescent="0.2">
      <c r="A131" s="73">
        <v>3769</v>
      </c>
      <c r="B131" s="73">
        <v>2212</v>
      </c>
      <c r="C131" s="143">
        <v>10078000000</v>
      </c>
      <c r="D131" s="6"/>
      <c r="E131" s="73" t="s">
        <v>146</v>
      </c>
      <c r="F131" s="74" t="s">
        <v>56</v>
      </c>
      <c r="G131" s="29"/>
      <c r="H131" s="63">
        <f>500000/100</f>
        <v>5000</v>
      </c>
      <c r="I131" s="76"/>
      <c r="J131" s="43"/>
    </row>
    <row r="132" spans="1:10" s="11" customFormat="1" x14ac:dyDescent="0.2">
      <c r="A132" s="73">
        <v>3769</v>
      </c>
      <c r="B132" s="73">
        <v>2212</v>
      </c>
      <c r="C132" s="143">
        <v>10079000000</v>
      </c>
      <c r="D132" s="6"/>
      <c r="E132" s="73" t="s">
        <v>147</v>
      </c>
      <c r="F132" s="74" t="s">
        <v>56</v>
      </c>
      <c r="G132" s="29"/>
      <c r="H132" s="63">
        <f>15000000/100</f>
        <v>150000</v>
      </c>
      <c r="I132" s="76"/>
      <c r="J132" s="43"/>
    </row>
    <row r="133" spans="1:10" s="11" customFormat="1" ht="13.5" customHeight="1" x14ac:dyDescent="0.2">
      <c r="A133" s="73">
        <v>3769</v>
      </c>
      <c r="B133" s="73">
        <v>2212</v>
      </c>
      <c r="C133" s="143">
        <v>10080000000</v>
      </c>
      <c r="D133" s="6"/>
      <c r="E133" s="73" t="s">
        <v>148</v>
      </c>
      <c r="F133" s="74" t="s">
        <v>56</v>
      </c>
      <c r="G133" s="28"/>
      <c r="H133" s="63">
        <f>3000000/100</f>
        <v>30000</v>
      </c>
      <c r="I133" s="76"/>
      <c r="J133" s="43"/>
    </row>
    <row r="134" spans="1:10" s="11" customFormat="1" x14ac:dyDescent="0.2">
      <c r="A134" s="73">
        <v>3769</v>
      </c>
      <c r="B134" s="73">
        <v>2212</v>
      </c>
      <c r="C134" s="143">
        <v>10081000000</v>
      </c>
      <c r="D134" s="6"/>
      <c r="E134" s="73" t="s">
        <v>149</v>
      </c>
      <c r="F134" s="74" t="s">
        <v>56</v>
      </c>
      <c r="G134" s="29"/>
      <c r="H134" s="63">
        <f>1000000/100</f>
        <v>10000</v>
      </c>
      <c r="I134" s="76"/>
      <c r="J134" s="43"/>
    </row>
    <row r="135" spans="1:10" s="11" customFormat="1" x14ac:dyDescent="0.2">
      <c r="A135" s="73">
        <v>3769</v>
      </c>
      <c r="B135" s="73">
        <v>2212</v>
      </c>
      <c r="C135" s="143">
        <v>10082000000</v>
      </c>
      <c r="D135" s="6"/>
      <c r="E135" s="73" t="s">
        <v>150</v>
      </c>
      <c r="F135" s="74" t="s">
        <v>56</v>
      </c>
      <c r="G135" s="76"/>
      <c r="H135" s="63">
        <f>2500000/100</f>
        <v>25000</v>
      </c>
      <c r="I135" s="76"/>
      <c r="J135" s="43"/>
    </row>
    <row r="136" spans="1:10" s="11" customFormat="1" ht="15" x14ac:dyDescent="0.2">
      <c r="A136" s="73">
        <v>3769</v>
      </c>
      <c r="B136" s="73">
        <v>2212</v>
      </c>
      <c r="C136" s="143">
        <v>10083000000</v>
      </c>
      <c r="D136" s="6"/>
      <c r="E136" s="73" t="s">
        <v>151</v>
      </c>
      <c r="F136" s="74" t="s">
        <v>56</v>
      </c>
      <c r="G136" s="30"/>
      <c r="H136" s="63">
        <f>2500000/100</f>
        <v>25000</v>
      </c>
      <c r="I136" s="76"/>
      <c r="J136" s="43"/>
    </row>
    <row r="137" spans="1:10" s="11" customFormat="1" x14ac:dyDescent="0.2">
      <c r="A137" s="73">
        <v>5311</v>
      </c>
      <c r="B137" s="73">
        <v>2212</v>
      </c>
      <c r="C137" s="143">
        <v>10084000000</v>
      </c>
      <c r="D137" s="6"/>
      <c r="E137" s="73" t="s">
        <v>1120</v>
      </c>
      <c r="F137" s="74" t="s">
        <v>56</v>
      </c>
      <c r="G137" s="76"/>
      <c r="H137" s="54">
        <v>2400000</v>
      </c>
      <c r="I137" s="76"/>
      <c r="J137" s="43"/>
    </row>
    <row r="138" spans="1:10" s="11" customFormat="1" ht="15" x14ac:dyDescent="0.2">
      <c r="A138" s="73">
        <v>5311</v>
      </c>
      <c r="B138" s="73">
        <v>2212</v>
      </c>
      <c r="C138" s="143">
        <v>10085000000</v>
      </c>
      <c r="D138" s="6"/>
      <c r="E138" s="73" t="s">
        <v>152</v>
      </c>
      <c r="F138" s="74" t="s">
        <v>56</v>
      </c>
      <c r="G138" s="30"/>
      <c r="H138" s="63">
        <f>25000000/100</f>
        <v>250000</v>
      </c>
      <c r="I138" s="76"/>
      <c r="J138" s="43"/>
    </row>
    <row r="139" spans="1:10" s="11" customFormat="1" x14ac:dyDescent="0.2">
      <c r="A139" s="73">
        <v>3769</v>
      </c>
      <c r="B139" s="73">
        <v>2324</v>
      </c>
      <c r="C139" s="143">
        <v>10086000000</v>
      </c>
      <c r="D139" s="6"/>
      <c r="E139" s="73" t="s">
        <v>153</v>
      </c>
      <c r="F139" s="74" t="s">
        <v>56</v>
      </c>
      <c r="G139" s="76"/>
      <c r="H139" s="63">
        <f>1000000/100</f>
        <v>10000</v>
      </c>
      <c r="I139" s="76"/>
      <c r="J139" s="43"/>
    </row>
    <row r="140" spans="1:10" s="11" customFormat="1" ht="15" x14ac:dyDescent="0.2">
      <c r="A140" s="73">
        <v>2299</v>
      </c>
      <c r="B140" s="73">
        <v>2212</v>
      </c>
      <c r="C140" s="143">
        <v>10144000000</v>
      </c>
      <c r="D140" s="6"/>
      <c r="E140" s="73" t="s">
        <v>1111</v>
      </c>
      <c r="F140" s="74" t="s">
        <v>56</v>
      </c>
      <c r="G140" s="30"/>
      <c r="H140" s="63">
        <f>60000000/100</f>
        <v>600000</v>
      </c>
      <c r="I140" s="76"/>
      <c r="J140" s="43"/>
    </row>
    <row r="141" spans="1:10" s="11" customFormat="1" x14ac:dyDescent="0.2">
      <c r="A141" s="73">
        <v>2299</v>
      </c>
      <c r="B141" s="73">
        <v>2212</v>
      </c>
      <c r="C141" s="143">
        <v>10145000000</v>
      </c>
      <c r="D141" s="6"/>
      <c r="E141" s="73" t="s">
        <v>154</v>
      </c>
      <c r="F141" s="74" t="s">
        <v>56</v>
      </c>
      <c r="G141" s="76"/>
      <c r="H141" s="63">
        <f>20000000/100</f>
        <v>200000</v>
      </c>
      <c r="I141" s="76"/>
      <c r="J141" s="43"/>
    </row>
    <row r="142" spans="1:10" s="11" customFormat="1" x14ac:dyDescent="0.2">
      <c r="A142" s="73"/>
      <c r="B142" s="73"/>
      <c r="C142" s="143"/>
      <c r="D142" s="6"/>
      <c r="E142" s="73"/>
      <c r="F142" s="74"/>
      <c r="G142" s="76"/>
      <c r="H142" s="63"/>
      <c r="I142" s="76"/>
      <c r="J142" s="43"/>
    </row>
    <row r="143" spans="1:10" s="11" customFormat="1" x14ac:dyDescent="0.2">
      <c r="A143" s="43"/>
      <c r="B143" s="43"/>
      <c r="C143" s="307"/>
      <c r="E143" s="37" t="s">
        <v>196</v>
      </c>
      <c r="F143" s="38"/>
      <c r="G143" s="126">
        <f>SUM(H144:H154)</f>
        <v>14268556</v>
      </c>
      <c r="H143" s="39"/>
      <c r="I143" s="76"/>
      <c r="J143" s="43"/>
    </row>
    <row r="144" spans="1:10" s="11" customFormat="1" ht="13.5" customHeight="1" x14ac:dyDescent="0.2">
      <c r="A144" s="73">
        <v>5311</v>
      </c>
      <c r="B144" s="73">
        <v>2111</v>
      </c>
      <c r="C144" s="143">
        <v>10001000000</v>
      </c>
      <c r="D144" s="6"/>
      <c r="E144" s="73" t="s">
        <v>195</v>
      </c>
      <c r="F144" s="41" t="s">
        <v>6</v>
      </c>
      <c r="G144" s="28"/>
      <c r="H144" s="63">
        <f>70412100/100</f>
        <v>704121</v>
      </c>
      <c r="I144" s="76"/>
      <c r="J144" s="43"/>
    </row>
    <row r="145" spans="1:10" s="11" customFormat="1" x14ac:dyDescent="0.2">
      <c r="A145" s="44">
        <v>2221</v>
      </c>
      <c r="B145" s="44">
        <v>2324</v>
      </c>
      <c r="C145" s="308">
        <v>10163000000</v>
      </c>
      <c r="D145" s="310"/>
      <c r="E145" s="44" t="s">
        <v>1153</v>
      </c>
      <c r="F145" s="51" t="s">
        <v>309</v>
      </c>
      <c r="G145" s="45"/>
      <c r="H145" s="46">
        <v>3278783</v>
      </c>
      <c r="I145" s="76"/>
      <c r="J145" s="43"/>
    </row>
    <row r="146" spans="1:10" s="11" customFormat="1" x14ac:dyDescent="0.2">
      <c r="A146" s="74">
        <v>3635</v>
      </c>
      <c r="B146" s="74">
        <v>2111</v>
      </c>
      <c r="C146" s="146">
        <v>10096000000</v>
      </c>
      <c r="D146" s="72"/>
      <c r="E146" s="74" t="s">
        <v>349</v>
      </c>
      <c r="F146" s="74" t="s">
        <v>348</v>
      </c>
      <c r="G146" s="76"/>
      <c r="H146" s="54">
        <v>10000</v>
      </c>
      <c r="I146" s="76"/>
      <c r="J146" s="43"/>
    </row>
    <row r="147" spans="1:10" s="11" customFormat="1" x14ac:dyDescent="0.2">
      <c r="A147" s="73">
        <v>3726</v>
      </c>
      <c r="B147" s="73">
        <v>2329</v>
      </c>
      <c r="C147" s="143">
        <v>10004000000</v>
      </c>
      <c r="D147" s="6"/>
      <c r="E147" s="73" t="s">
        <v>1154</v>
      </c>
      <c r="F147" s="51" t="s">
        <v>309</v>
      </c>
      <c r="G147" s="76"/>
      <c r="H147" s="48">
        <f>35000000/100</f>
        <v>350000</v>
      </c>
      <c r="I147" s="76"/>
      <c r="J147" s="43"/>
    </row>
    <row r="148" spans="1:10" s="11" customFormat="1" x14ac:dyDescent="0.2">
      <c r="A148" s="73">
        <v>3726</v>
      </c>
      <c r="B148" s="73">
        <v>2329</v>
      </c>
      <c r="C148" s="143">
        <v>10005000000</v>
      </c>
      <c r="D148" s="6"/>
      <c r="E148" s="73" t="s">
        <v>329</v>
      </c>
      <c r="F148" s="51" t="s">
        <v>309</v>
      </c>
      <c r="G148" s="76"/>
      <c r="H148" s="48">
        <f>450000000/100</f>
        <v>4500000</v>
      </c>
      <c r="I148" s="76"/>
      <c r="J148" s="43"/>
    </row>
    <row r="149" spans="1:10" s="11" customFormat="1" x14ac:dyDescent="0.2">
      <c r="A149" s="73">
        <v>0</v>
      </c>
      <c r="B149" s="73">
        <v>2451</v>
      </c>
      <c r="C149" s="143">
        <v>10231000000</v>
      </c>
      <c r="D149" s="6"/>
      <c r="E149" s="73" t="s">
        <v>369</v>
      </c>
      <c r="F149" s="74" t="s">
        <v>370</v>
      </c>
      <c r="G149" s="76"/>
      <c r="H149" s="63">
        <v>352158</v>
      </c>
      <c r="I149" s="76"/>
      <c r="J149" s="43"/>
    </row>
    <row r="150" spans="1:10" s="11" customFormat="1" x14ac:dyDescent="0.2">
      <c r="A150" s="73">
        <v>3726</v>
      </c>
      <c r="B150" s="73">
        <v>2329</v>
      </c>
      <c r="C150" s="143">
        <v>10098000000</v>
      </c>
      <c r="D150" s="6"/>
      <c r="E150" s="73" t="s">
        <v>570</v>
      </c>
      <c r="F150" s="74" t="s">
        <v>568</v>
      </c>
      <c r="G150" s="76"/>
      <c r="H150" s="63">
        <v>20000</v>
      </c>
      <c r="I150" s="76"/>
      <c r="J150" s="43"/>
    </row>
    <row r="151" spans="1:10" s="11" customFormat="1" x14ac:dyDescent="0.2">
      <c r="A151" s="73">
        <v>6171</v>
      </c>
      <c r="B151" s="73">
        <v>2324</v>
      </c>
      <c r="C151" s="143">
        <v>10095000000</v>
      </c>
      <c r="D151" s="6"/>
      <c r="E151" s="73" t="s">
        <v>572</v>
      </c>
      <c r="F151" s="74" t="s">
        <v>573</v>
      </c>
      <c r="G151" s="76"/>
      <c r="H151" s="65">
        <v>2000</v>
      </c>
      <c r="I151" s="76"/>
      <c r="J151" s="43"/>
    </row>
    <row r="152" spans="1:10" x14ac:dyDescent="0.2">
      <c r="A152" s="43"/>
      <c r="B152" s="43"/>
      <c r="C152" s="307"/>
      <c r="D152" s="11"/>
      <c r="E152" s="74" t="s">
        <v>1121</v>
      </c>
      <c r="F152" s="74" t="s">
        <v>56</v>
      </c>
      <c r="G152" s="74"/>
      <c r="H152" s="76">
        <v>5000000</v>
      </c>
      <c r="I152" s="73"/>
      <c r="J152" s="43"/>
    </row>
    <row r="153" spans="1:10" s="11" customFormat="1" x14ac:dyDescent="0.2">
      <c r="A153" s="43"/>
      <c r="B153" s="43"/>
      <c r="C153" s="307"/>
      <c r="E153" s="74" t="s">
        <v>758</v>
      </c>
      <c r="F153" s="74" t="s">
        <v>56</v>
      </c>
      <c r="G153" s="76"/>
      <c r="H153" s="54">
        <v>51494</v>
      </c>
      <c r="I153" s="76"/>
      <c r="J153" s="43"/>
    </row>
    <row r="154" spans="1:10" s="11" customFormat="1" x14ac:dyDescent="0.2">
      <c r="E154" s="72"/>
      <c r="F154" s="72"/>
      <c r="G154" s="64"/>
      <c r="H154" s="10"/>
      <c r="I154" s="64"/>
    </row>
  </sheetData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FA900"/>
  <sheetViews>
    <sheetView tabSelected="1" topLeftCell="D1" zoomScaleNormal="100" workbookViewId="0">
      <selection activeCell="D1" sqref="D1"/>
    </sheetView>
  </sheetViews>
  <sheetFormatPr defaultRowHeight="12.75" x14ac:dyDescent="0.2"/>
  <cols>
    <col min="1" max="1" width="1.7109375" hidden="1" customWidth="1"/>
    <col min="2" max="2" width="12.28515625" hidden="1" customWidth="1"/>
    <col min="3" max="3" width="0.7109375" hidden="1" customWidth="1"/>
    <col min="4" max="4" width="2.7109375" style="36" customWidth="1"/>
    <col min="5" max="5" width="54.140625" style="1" customWidth="1"/>
    <col min="6" max="6" width="36.7109375" style="1" customWidth="1"/>
    <col min="7" max="7" width="30" style="1" customWidth="1"/>
    <col min="8" max="8" width="19.7109375" bestFit="1" customWidth="1"/>
    <col min="9" max="9" width="12.5703125" style="1" hidden="1" customWidth="1"/>
    <col min="10" max="10" width="21" customWidth="1"/>
  </cols>
  <sheetData>
    <row r="1" spans="1:10" s="105" customFormat="1" ht="24.6" customHeight="1" thickBot="1" x14ac:dyDescent="0.4">
      <c r="D1" s="289"/>
      <c r="E1" s="302" t="s">
        <v>13</v>
      </c>
      <c r="F1" s="303"/>
      <c r="G1" s="304">
        <f>G4+G15+G734+G737+G803+G864+G882+G894</f>
        <v>1583300000</v>
      </c>
      <c r="H1" s="305">
        <f>SUM(H6:H894)</f>
        <v>1583300000</v>
      </c>
      <c r="I1" s="106">
        <f>SUBTOTAL(9,I6:I900)</f>
        <v>42013</v>
      </c>
      <c r="J1" s="189"/>
    </row>
    <row r="2" spans="1:10" ht="13.5" thickBot="1" x14ac:dyDescent="0.25">
      <c r="J2" s="10"/>
    </row>
    <row r="3" spans="1:10" ht="44.45" customHeight="1" thickBot="1" x14ac:dyDescent="0.25">
      <c r="E3" s="2" t="s">
        <v>0</v>
      </c>
      <c r="F3" s="288" t="s">
        <v>4</v>
      </c>
      <c r="G3" s="4" t="s">
        <v>21</v>
      </c>
      <c r="H3" s="4" t="s">
        <v>20</v>
      </c>
      <c r="I3" s="3" t="s">
        <v>7</v>
      </c>
      <c r="J3" s="4" t="s">
        <v>17</v>
      </c>
    </row>
    <row r="4" spans="1:10" s="12" customFormat="1" ht="27" customHeight="1" x14ac:dyDescent="0.3">
      <c r="D4" s="290"/>
      <c r="E4" s="13" t="s">
        <v>32</v>
      </c>
      <c r="F4" s="14"/>
      <c r="G4" s="15">
        <f>SUM(G5:G12)</f>
        <v>8161000</v>
      </c>
      <c r="H4" s="14"/>
      <c r="J4" s="16"/>
    </row>
    <row r="5" spans="1:10" ht="13.9" customHeight="1" x14ac:dyDescent="0.2">
      <c r="E5" s="130"/>
      <c r="F5" s="130"/>
      <c r="G5" s="153">
        <f>SUM(H6:H13)</f>
        <v>8161000</v>
      </c>
      <c r="H5" s="154"/>
      <c r="I5" s="296"/>
      <c r="J5" s="297"/>
    </row>
    <row r="6" spans="1:10" x14ac:dyDescent="0.2">
      <c r="E6" s="73" t="s">
        <v>1155</v>
      </c>
      <c r="F6" s="80" t="s">
        <v>575</v>
      </c>
      <c r="G6" s="82"/>
      <c r="H6" s="40">
        <v>3953000</v>
      </c>
      <c r="I6" s="65">
        <f t="shared" ref="I6:I9" si="0">0/100</f>
        <v>0</v>
      </c>
      <c r="J6" s="18"/>
    </row>
    <row r="7" spans="1:10" x14ac:dyDescent="0.2">
      <c r="E7" s="73" t="s">
        <v>1156</v>
      </c>
      <c r="F7" s="80" t="s">
        <v>575</v>
      </c>
      <c r="G7" s="82"/>
      <c r="H7" s="40">
        <v>372000</v>
      </c>
      <c r="I7" s="65">
        <f t="shared" si="0"/>
        <v>0</v>
      </c>
      <c r="J7" s="18"/>
    </row>
    <row r="8" spans="1:10" x14ac:dyDescent="0.2">
      <c r="E8" s="73" t="s">
        <v>1157</v>
      </c>
      <c r="F8" s="80" t="s">
        <v>575</v>
      </c>
      <c r="G8" s="82"/>
      <c r="H8" s="40">
        <v>706000</v>
      </c>
      <c r="I8" s="65">
        <f t="shared" si="0"/>
        <v>0</v>
      </c>
      <c r="J8" s="18"/>
    </row>
    <row r="9" spans="1:10" x14ac:dyDescent="0.2">
      <c r="E9" s="73" t="s">
        <v>14</v>
      </c>
      <c r="F9" s="80" t="s">
        <v>575</v>
      </c>
      <c r="G9" s="82"/>
      <c r="H9" s="40">
        <v>1570000</v>
      </c>
      <c r="I9" s="65">
        <f t="shared" si="0"/>
        <v>0</v>
      </c>
      <c r="J9" s="18"/>
    </row>
    <row r="10" spans="1:10" s="60" customFormat="1" x14ac:dyDescent="0.2">
      <c r="A10" s="80">
        <v>6112</v>
      </c>
      <c r="B10" s="80">
        <v>5031</v>
      </c>
      <c r="C10" s="141">
        <v>20373000000</v>
      </c>
      <c r="D10" s="291"/>
      <c r="E10" s="80" t="s">
        <v>1160</v>
      </c>
      <c r="F10" s="80" t="s">
        <v>575</v>
      </c>
      <c r="G10" s="75"/>
      <c r="H10" s="40">
        <v>949000</v>
      </c>
      <c r="I10" s="65"/>
      <c r="J10" s="43"/>
    </row>
    <row r="11" spans="1:10" s="60" customFormat="1" x14ac:dyDescent="0.2">
      <c r="A11" s="80">
        <v>6112</v>
      </c>
      <c r="B11" s="80">
        <v>5032</v>
      </c>
      <c r="C11" s="141">
        <v>20376000000</v>
      </c>
      <c r="D11" s="291"/>
      <c r="E11" s="80" t="s">
        <v>1159</v>
      </c>
      <c r="F11" s="80" t="s">
        <v>575</v>
      </c>
      <c r="G11" s="75"/>
      <c r="H11" s="40">
        <v>594000</v>
      </c>
      <c r="I11" s="65"/>
      <c r="J11" s="43"/>
    </row>
    <row r="12" spans="1:10" s="60" customFormat="1" x14ac:dyDescent="0.2">
      <c r="A12" s="80">
        <v>6112</v>
      </c>
      <c r="B12" s="80">
        <v>5038</v>
      </c>
      <c r="C12" s="141">
        <v>20379000000</v>
      </c>
      <c r="D12" s="291"/>
      <c r="E12" s="80" t="s">
        <v>1158</v>
      </c>
      <c r="F12" s="80" t="s">
        <v>575</v>
      </c>
      <c r="G12" s="75"/>
      <c r="H12" s="40">
        <v>17000</v>
      </c>
      <c r="I12" s="65"/>
      <c r="J12" s="43"/>
    </row>
    <row r="13" spans="1:10" x14ac:dyDescent="0.2">
      <c r="E13" s="73" t="s">
        <v>1161</v>
      </c>
      <c r="F13" s="80" t="s">
        <v>575</v>
      </c>
      <c r="G13" s="17"/>
      <c r="H13" s="83">
        <v>0</v>
      </c>
      <c r="I13" s="65"/>
      <c r="J13" s="18"/>
    </row>
    <row r="14" spans="1:10" x14ac:dyDescent="0.2">
      <c r="E14" s="73"/>
      <c r="F14" s="73"/>
      <c r="G14" s="73"/>
      <c r="H14" s="18"/>
      <c r="I14" s="73"/>
      <c r="J14" s="18"/>
    </row>
    <row r="15" spans="1:10" s="66" customFormat="1" ht="20.25" x14ac:dyDescent="0.3">
      <c r="D15" s="36"/>
      <c r="E15" s="119" t="s">
        <v>33</v>
      </c>
      <c r="F15" s="120"/>
      <c r="G15" s="155">
        <f>G16+G33+G65+G739+G85+G161+G217+G264+G340+G372+G407+G460+G511+G609+G624+G650+G668+G693+G708</f>
        <v>392930478</v>
      </c>
      <c r="H15" s="122"/>
      <c r="I15" s="298">
        <v>42013</v>
      </c>
      <c r="J15" s="18"/>
    </row>
    <row r="16" spans="1:10" s="66" customFormat="1" ht="15" x14ac:dyDescent="0.2">
      <c r="D16" s="36"/>
      <c r="E16" s="156" t="s">
        <v>8</v>
      </c>
      <c r="F16" s="37"/>
      <c r="G16" s="157">
        <f>SUM(G17:G29)</f>
        <v>1817000</v>
      </c>
      <c r="H16" s="37"/>
      <c r="I16" s="18"/>
      <c r="J16" s="18"/>
    </row>
    <row r="17" spans="1:10" s="66" customFormat="1" x14ac:dyDescent="0.2">
      <c r="D17" s="36"/>
      <c r="E17" s="34" t="s">
        <v>1112</v>
      </c>
      <c r="F17" s="112"/>
      <c r="G17" s="87">
        <f>SUM(H18:H19)</f>
        <v>1799000</v>
      </c>
      <c r="H17" s="158"/>
      <c r="I17" s="18"/>
      <c r="J17" s="18"/>
    </row>
    <row r="18" spans="1:10" s="66" customFormat="1" x14ac:dyDescent="0.2">
      <c r="D18" s="36"/>
      <c r="E18" s="74" t="s">
        <v>1113</v>
      </c>
      <c r="F18" s="73" t="s">
        <v>656</v>
      </c>
      <c r="G18" s="86"/>
      <c r="H18" s="79">
        <v>1338000</v>
      </c>
      <c r="I18" s="18" t="s">
        <v>675</v>
      </c>
      <c r="J18" s="18"/>
    </row>
    <row r="19" spans="1:10" s="66" customFormat="1" x14ac:dyDescent="0.2">
      <c r="D19" s="36"/>
      <c r="E19" s="74" t="s">
        <v>742</v>
      </c>
      <c r="F19" s="73" t="s">
        <v>656</v>
      </c>
      <c r="G19" s="86"/>
      <c r="H19" s="79">
        <v>461000</v>
      </c>
      <c r="I19" s="18"/>
      <c r="J19" s="18"/>
    </row>
    <row r="20" spans="1:10" s="66" customFormat="1" x14ac:dyDescent="0.2">
      <c r="A20" s="77" t="s">
        <v>86</v>
      </c>
      <c r="B20" s="77" t="s">
        <v>87</v>
      </c>
      <c r="C20" s="142" t="s">
        <v>88</v>
      </c>
      <c r="D20" s="188"/>
      <c r="E20" s="34" t="s">
        <v>160</v>
      </c>
      <c r="F20" s="34"/>
      <c r="G20" s="87">
        <f>SUM(H22:H28)</f>
        <v>18000</v>
      </c>
      <c r="H20" s="35"/>
      <c r="I20" s="18"/>
      <c r="J20" s="18"/>
    </row>
    <row r="21" spans="1:10" s="66" customFormat="1" x14ac:dyDescent="0.2">
      <c r="A21" s="77"/>
      <c r="B21" s="77"/>
      <c r="C21" s="142"/>
      <c r="D21" s="188"/>
      <c r="E21" s="88" t="s">
        <v>651</v>
      </c>
      <c r="F21" s="88"/>
      <c r="G21" s="89"/>
      <c r="H21" s="24"/>
      <c r="I21" s="18"/>
      <c r="J21" s="18"/>
    </row>
    <row r="22" spans="1:10" s="66" customFormat="1" x14ac:dyDescent="0.2">
      <c r="A22" s="73">
        <v>6171</v>
      </c>
      <c r="B22" s="73">
        <v>5136</v>
      </c>
      <c r="C22" s="143">
        <v>20001000000</v>
      </c>
      <c r="D22" s="6"/>
      <c r="E22" s="73" t="s">
        <v>1162</v>
      </c>
      <c r="F22" s="73" t="s">
        <v>5</v>
      </c>
      <c r="G22" s="86"/>
      <c r="H22" s="40">
        <v>6000</v>
      </c>
      <c r="I22" s="18"/>
      <c r="J22" s="18"/>
    </row>
    <row r="23" spans="1:10" s="66" customFormat="1" x14ac:dyDescent="0.2">
      <c r="A23" s="73"/>
      <c r="B23" s="73"/>
      <c r="C23" s="143"/>
      <c r="D23" s="6"/>
      <c r="E23" s="90" t="s">
        <v>653</v>
      </c>
      <c r="F23" s="73"/>
      <c r="G23" s="86"/>
      <c r="H23" s="40"/>
      <c r="I23" s="18"/>
      <c r="J23" s="18"/>
    </row>
    <row r="24" spans="1:10" s="66" customFormat="1" x14ac:dyDescent="0.2">
      <c r="A24" s="73">
        <v>6171</v>
      </c>
      <c r="B24" s="73">
        <v>5166</v>
      </c>
      <c r="C24" s="143">
        <v>20005000000</v>
      </c>
      <c r="D24" s="6"/>
      <c r="E24" s="73" t="s">
        <v>1163</v>
      </c>
      <c r="F24" s="73" t="s">
        <v>5</v>
      </c>
      <c r="G24" s="86"/>
      <c r="H24" s="40">
        <v>1000</v>
      </c>
      <c r="I24" s="18"/>
      <c r="J24" s="18"/>
    </row>
    <row r="25" spans="1:10" s="66" customFormat="1" x14ac:dyDescent="0.2">
      <c r="A25" s="73"/>
      <c r="B25" s="73"/>
      <c r="C25" s="143"/>
      <c r="D25" s="6"/>
      <c r="E25" s="90" t="s">
        <v>676</v>
      </c>
      <c r="F25" s="73"/>
      <c r="G25" s="86"/>
      <c r="H25" s="40"/>
      <c r="I25" s="18"/>
      <c r="J25" s="18"/>
    </row>
    <row r="26" spans="1:10" s="66" customFormat="1" x14ac:dyDescent="0.2">
      <c r="A26" s="73">
        <v>6171</v>
      </c>
      <c r="B26" s="73">
        <v>5173</v>
      </c>
      <c r="C26" s="143">
        <v>20002000000</v>
      </c>
      <c r="D26" s="6"/>
      <c r="E26" s="73" t="s">
        <v>182</v>
      </c>
      <c r="F26" s="73" t="s">
        <v>5</v>
      </c>
      <c r="G26" s="86"/>
      <c r="H26" s="40">
        <v>6000</v>
      </c>
      <c r="I26" s="18"/>
      <c r="J26" s="18"/>
    </row>
    <row r="27" spans="1:10" s="66" customFormat="1" x14ac:dyDescent="0.2">
      <c r="A27" s="73"/>
      <c r="B27" s="73"/>
      <c r="C27" s="143"/>
      <c r="D27" s="6"/>
      <c r="E27" s="90" t="s">
        <v>677</v>
      </c>
      <c r="F27" s="73"/>
      <c r="G27" s="86"/>
      <c r="H27" s="40"/>
      <c r="I27" s="18"/>
      <c r="J27" s="18"/>
    </row>
    <row r="28" spans="1:10" s="66" customFormat="1" x14ac:dyDescent="0.2">
      <c r="A28" s="73">
        <v>6171</v>
      </c>
      <c r="B28" s="73">
        <v>5192</v>
      </c>
      <c r="C28" s="143">
        <v>20031000000</v>
      </c>
      <c r="D28" s="6"/>
      <c r="E28" s="73" t="s">
        <v>183</v>
      </c>
      <c r="F28" s="73" t="s">
        <v>5</v>
      </c>
      <c r="G28" s="86"/>
      <c r="H28" s="40">
        <v>5000</v>
      </c>
      <c r="I28" s="18"/>
      <c r="J28" s="18"/>
    </row>
    <row r="29" spans="1:10" s="66" customFormat="1" x14ac:dyDescent="0.2">
      <c r="D29" s="36"/>
      <c r="E29" s="34" t="s">
        <v>31</v>
      </c>
      <c r="F29" s="34"/>
      <c r="G29" s="87">
        <f>SUM(H30:H30)</f>
        <v>0</v>
      </c>
      <c r="H29" s="35"/>
      <c r="I29" s="18"/>
      <c r="J29" s="18"/>
    </row>
    <row r="30" spans="1:10" s="66" customFormat="1" x14ac:dyDescent="0.2">
      <c r="A30" s="18"/>
      <c r="B30" s="18"/>
      <c r="C30" s="144"/>
      <c r="D30" s="36"/>
      <c r="E30" s="74"/>
      <c r="F30" s="73" t="s">
        <v>5</v>
      </c>
      <c r="G30" s="86"/>
      <c r="H30" s="79">
        <v>0</v>
      </c>
      <c r="I30" s="18"/>
      <c r="J30" s="18"/>
    </row>
    <row r="31" spans="1:10" s="66" customFormat="1" x14ac:dyDescent="0.2">
      <c r="D31" s="36"/>
      <c r="E31" s="159" t="s">
        <v>11</v>
      </c>
      <c r="F31" s="159"/>
      <c r="G31" s="160">
        <f>SUM(H18:H30)</f>
        <v>1817000</v>
      </c>
      <c r="H31" s="161"/>
      <c r="I31" s="18"/>
      <c r="J31" s="18"/>
    </row>
    <row r="32" spans="1:10" s="66" customFormat="1" x14ac:dyDescent="0.2">
      <c r="C32" s="36"/>
      <c r="D32" s="36"/>
      <c r="E32" s="110"/>
      <c r="F32" s="110"/>
      <c r="G32" s="162"/>
      <c r="H32" s="163"/>
      <c r="I32" s="18"/>
      <c r="J32" s="18"/>
    </row>
    <row r="33" spans="1:10" s="66" customFormat="1" ht="15" x14ac:dyDescent="0.2">
      <c r="D33" s="36"/>
      <c r="E33" s="156" t="s">
        <v>16</v>
      </c>
      <c r="F33" s="130"/>
      <c r="G33" s="164">
        <f>SUM(G34:G62)</f>
        <v>8950000</v>
      </c>
      <c r="H33" s="165"/>
      <c r="I33" s="18"/>
      <c r="J33" s="18"/>
    </row>
    <row r="34" spans="1:10" s="66" customFormat="1" x14ac:dyDescent="0.2">
      <c r="D34" s="36"/>
      <c r="E34" s="34" t="s">
        <v>1112</v>
      </c>
      <c r="F34" s="112"/>
      <c r="G34" s="87">
        <f>SUM(H35:H36)</f>
        <v>4928000</v>
      </c>
      <c r="H34" s="158"/>
      <c r="I34" s="18"/>
      <c r="J34" s="18"/>
    </row>
    <row r="35" spans="1:10" s="66" customFormat="1" x14ac:dyDescent="0.2">
      <c r="D35" s="36"/>
      <c r="E35" s="74" t="s">
        <v>741</v>
      </c>
      <c r="F35" s="73" t="s">
        <v>15</v>
      </c>
      <c r="G35" s="86"/>
      <c r="H35" s="79">
        <v>3666000</v>
      </c>
      <c r="I35" s="18" t="s">
        <v>678</v>
      </c>
      <c r="J35" s="18"/>
    </row>
    <row r="36" spans="1:10" s="66" customFormat="1" x14ac:dyDescent="0.2">
      <c r="D36" s="36"/>
      <c r="E36" s="74" t="s">
        <v>742</v>
      </c>
      <c r="F36" s="73" t="s">
        <v>15</v>
      </c>
      <c r="G36" s="86"/>
      <c r="H36" s="79">
        <v>1262000</v>
      </c>
      <c r="I36" s="18"/>
      <c r="J36" s="18"/>
    </row>
    <row r="37" spans="1:10" s="66" customFormat="1" x14ac:dyDescent="0.2">
      <c r="A37" s="78" t="s">
        <v>86</v>
      </c>
      <c r="B37" s="78" t="s">
        <v>87</v>
      </c>
      <c r="C37" s="145" t="s">
        <v>88</v>
      </c>
      <c r="D37" s="188"/>
      <c r="E37" s="34" t="s">
        <v>160</v>
      </c>
      <c r="F37" s="34"/>
      <c r="G37" s="87">
        <f>SUM(H39:H56)</f>
        <v>3022000</v>
      </c>
      <c r="H37" s="35"/>
      <c r="I37" s="18"/>
      <c r="J37" s="18"/>
    </row>
    <row r="38" spans="1:10" s="66" customFormat="1" x14ac:dyDescent="0.2">
      <c r="A38" s="78"/>
      <c r="B38" s="78"/>
      <c r="C38" s="145"/>
      <c r="D38" s="188"/>
      <c r="E38" s="91" t="s">
        <v>651</v>
      </c>
      <c r="F38" s="88"/>
      <c r="G38" s="89"/>
      <c r="H38" s="24"/>
      <c r="I38" s="18"/>
      <c r="J38" s="18"/>
    </row>
    <row r="39" spans="1:10" s="66" customFormat="1" x14ac:dyDescent="0.2">
      <c r="A39" s="74">
        <v>6171</v>
      </c>
      <c r="B39" s="74">
        <v>5136</v>
      </c>
      <c r="C39" s="146">
        <v>20001000000</v>
      </c>
      <c r="D39" s="72"/>
      <c r="E39" s="74" t="s">
        <v>1162</v>
      </c>
      <c r="F39" s="74" t="s">
        <v>18</v>
      </c>
      <c r="G39" s="86"/>
      <c r="H39" s="76">
        <v>2000</v>
      </c>
      <c r="I39" s="18"/>
      <c r="J39" s="18"/>
    </row>
    <row r="40" spans="1:10" s="66" customFormat="1" x14ac:dyDescent="0.2">
      <c r="A40" s="74">
        <v>6171</v>
      </c>
      <c r="B40" s="74">
        <v>5139</v>
      </c>
      <c r="C40" s="146">
        <v>20004000000</v>
      </c>
      <c r="D40" s="72"/>
      <c r="E40" s="74" t="s">
        <v>2</v>
      </c>
      <c r="F40" s="74" t="s">
        <v>18</v>
      </c>
      <c r="G40" s="86"/>
      <c r="H40" s="76">
        <v>100000</v>
      </c>
      <c r="I40" s="18"/>
      <c r="J40" s="18"/>
    </row>
    <row r="41" spans="1:10" s="66" customFormat="1" x14ac:dyDescent="0.2">
      <c r="A41" s="74"/>
      <c r="B41" s="74"/>
      <c r="C41" s="146"/>
      <c r="D41" s="72"/>
      <c r="E41" s="91" t="s">
        <v>653</v>
      </c>
      <c r="F41" s="74"/>
      <c r="G41" s="86"/>
      <c r="H41" s="76"/>
      <c r="I41" s="18"/>
      <c r="J41" s="18"/>
    </row>
    <row r="42" spans="1:10" s="66" customFormat="1" x14ac:dyDescent="0.2">
      <c r="A42" s="74">
        <v>6171</v>
      </c>
      <c r="B42" s="74">
        <v>5166</v>
      </c>
      <c r="C42" s="146">
        <v>20005000000</v>
      </c>
      <c r="D42" s="72"/>
      <c r="E42" s="74" t="s">
        <v>1164</v>
      </c>
      <c r="F42" s="74" t="s">
        <v>18</v>
      </c>
      <c r="G42" s="86"/>
      <c r="H42" s="76">
        <v>40000</v>
      </c>
      <c r="I42" s="18"/>
      <c r="J42" s="18"/>
    </row>
    <row r="43" spans="1:10" s="66" customFormat="1" x14ac:dyDescent="0.2">
      <c r="A43" s="74">
        <v>6171</v>
      </c>
      <c r="B43" s="74">
        <v>5169</v>
      </c>
      <c r="C43" s="146">
        <v>20006000000</v>
      </c>
      <c r="D43" s="72"/>
      <c r="E43" s="74" t="s">
        <v>59</v>
      </c>
      <c r="F43" s="74" t="s">
        <v>18</v>
      </c>
      <c r="G43" s="86"/>
      <c r="H43" s="76">
        <v>100000</v>
      </c>
      <c r="I43" s="18"/>
      <c r="J43" s="18"/>
    </row>
    <row r="44" spans="1:10" s="66" customFormat="1" x14ac:dyDescent="0.2">
      <c r="A44" s="74">
        <v>6171</v>
      </c>
      <c r="B44" s="74">
        <v>5175</v>
      </c>
      <c r="C44" s="146">
        <v>20008000000</v>
      </c>
      <c r="D44" s="72"/>
      <c r="E44" s="74" t="s">
        <v>186</v>
      </c>
      <c r="F44" s="74" t="s">
        <v>18</v>
      </c>
      <c r="G44" s="86"/>
      <c r="H44" s="76">
        <v>500000</v>
      </c>
      <c r="I44" s="18"/>
      <c r="J44" s="18"/>
    </row>
    <row r="45" spans="1:10" s="66" customFormat="1" x14ac:dyDescent="0.2">
      <c r="A45" s="74">
        <v>2143</v>
      </c>
      <c r="B45" s="74">
        <v>5169</v>
      </c>
      <c r="C45" s="146">
        <v>20034000000</v>
      </c>
      <c r="D45" s="72"/>
      <c r="E45" s="74" t="s">
        <v>188</v>
      </c>
      <c r="F45" s="74" t="s">
        <v>18</v>
      </c>
      <c r="G45" s="86"/>
      <c r="H45" s="76">
        <v>10000</v>
      </c>
      <c r="I45" s="18"/>
      <c r="J45" s="18"/>
    </row>
    <row r="46" spans="1:10" s="66" customFormat="1" x14ac:dyDescent="0.2">
      <c r="A46" s="74">
        <v>6171</v>
      </c>
      <c r="B46" s="74">
        <v>5169</v>
      </c>
      <c r="C46" s="146">
        <v>20035000000</v>
      </c>
      <c r="D46" s="72"/>
      <c r="E46" s="74" t="s">
        <v>189</v>
      </c>
      <c r="F46" s="74" t="s">
        <v>18</v>
      </c>
      <c r="G46" s="86"/>
      <c r="H46" s="76">
        <v>30000</v>
      </c>
      <c r="I46" s="18"/>
      <c r="J46" s="18"/>
    </row>
    <row r="47" spans="1:10" s="66" customFormat="1" x14ac:dyDescent="0.2">
      <c r="A47" s="74">
        <v>2143</v>
      </c>
      <c r="B47" s="74">
        <v>5169</v>
      </c>
      <c r="C47" s="146">
        <v>20036000000</v>
      </c>
      <c r="D47" s="72"/>
      <c r="E47" s="74" t="s">
        <v>190</v>
      </c>
      <c r="F47" s="74" t="s">
        <v>18</v>
      </c>
      <c r="G47" s="86"/>
      <c r="H47" s="76">
        <v>40000</v>
      </c>
      <c r="I47" s="18"/>
      <c r="J47" s="18"/>
    </row>
    <row r="48" spans="1:10" s="66" customFormat="1" x14ac:dyDescent="0.2">
      <c r="A48" s="74">
        <v>6171</v>
      </c>
      <c r="B48" s="74">
        <v>5169</v>
      </c>
      <c r="C48" s="146">
        <v>20037000000</v>
      </c>
      <c r="D48" s="72"/>
      <c r="E48" s="74" t="s">
        <v>191</v>
      </c>
      <c r="F48" s="74" t="s">
        <v>18</v>
      </c>
      <c r="G48" s="86"/>
      <c r="H48" s="76">
        <v>160000</v>
      </c>
      <c r="I48" s="18"/>
      <c r="J48" s="18"/>
    </row>
    <row r="49" spans="1:10" s="66" customFormat="1" x14ac:dyDescent="0.2">
      <c r="A49" s="74">
        <v>2143</v>
      </c>
      <c r="B49" s="74">
        <v>5169</v>
      </c>
      <c r="C49" s="146">
        <v>20038000000</v>
      </c>
      <c r="D49" s="72"/>
      <c r="E49" s="74" t="s">
        <v>192</v>
      </c>
      <c r="F49" s="74" t="s">
        <v>18</v>
      </c>
      <c r="G49" s="86"/>
      <c r="H49" s="76">
        <v>50000</v>
      </c>
      <c r="I49" s="18"/>
      <c r="J49" s="18"/>
    </row>
    <row r="50" spans="1:10" s="66" customFormat="1" x14ac:dyDescent="0.2">
      <c r="A50" s="74">
        <v>6171</v>
      </c>
      <c r="B50" s="74">
        <v>5169</v>
      </c>
      <c r="C50" s="146">
        <v>20039000000</v>
      </c>
      <c r="D50" s="72"/>
      <c r="E50" s="74" t="s">
        <v>193</v>
      </c>
      <c r="F50" s="74" t="s">
        <v>18</v>
      </c>
      <c r="G50" s="86"/>
      <c r="H50" s="76">
        <v>250000</v>
      </c>
      <c r="I50" s="18"/>
      <c r="J50" s="18"/>
    </row>
    <row r="51" spans="1:10" s="66" customFormat="1" x14ac:dyDescent="0.2">
      <c r="A51" s="73">
        <v>3349</v>
      </c>
      <c r="B51" s="73">
        <v>5169</v>
      </c>
      <c r="C51" s="143">
        <v>20304000000</v>
      </c>
      <c r="D51" s="6"/>
      <c r="E51" s="74" t="s">
        <v>719</v>
      </c>
      <c r="F51" s="74" t="s">
        <v>18</v>
      </c>
      <c r="G51" s="86"/>
      <c r="H51" s="97">
        <v>1600000</v>
      </c>
      <c r="I51" s="18"/>
      <c r="J51" s="18"/>
    </row>
    <row r="52" spans="1:10" s="66" customFormat="1" x14ac:dyDescent="0.2">
      <c r="A52" s="74"/>
      <c r="B52" s="74"/>
      <c r="C52" s="146"/>
      <c r="D52" s="72"/>
      <c r="E52" s="90" t="s">
        <v>676</v>
      </c>
      <c r="F52" s="74"/>
      <c r="G52" s="86"/>
      <c r="H52" s="76"/>
      <c r="I52" s="18"/>
      <c r="J52" s="18"/>
    </row>
    <row r="53" spans="1:10" s="66" customFormat="1" x14ac:dyDescent="0.2">
      <c r="A53" s="74">
        <v>6171</v>
      </c>
      <c r="B53" s="74">
        <v>5173</v>
      </c>
      <c r="C53" s="146">
        <v>20002000000</v>
      </c>
      <c r="D53" s="72"/>
      <c r="E53" s="74" t="s">
        <v>1</v>
      </c>
      <c r="F53" s="74" t="s">
        <v>18</v>
      </c>
      <c r="G53" s="86"/>
      <c r="H53" s="76">
        <v>40000</v>
      </c>
      <c r="I53" s="18"/>
      <c r="J53" s="18"/>
    </row>
    <row r="54" spans="1:10" s="66" customFormat="1" x14ac:dyDescent="0.2">
      <c r="A54" s="74">
        <v>6112</v>
      </c>
      <c r="B54" s="74">
        <v>5173</v>
      </c>
      <c r="C54" s="146">
        <v>20002000000</v>
      </c>
      <c r="D54" s="72"/>
      <c r="E54" s="74" t="s">
        <v>1</v>
      </c>
      <c r="F54" s="74" t="s">
        <v>18</v>
      </c>
      <c r="G54" s="86"/>
      <c r="H54" s="76">
        <v>40000</v>
      </c>
      <c r="I54" s="18"/>
      <c r="J54" s="18"/>
    </row>
    <row r="55" spans="1:10" s="66" customFormat="1" x14ac:dyDescent="0.2">
      <c r="A55" s="74"/>
      <c r="B55" s="74"/>
      <c r="C55" s="146"/>
      <c r="D55" s="72"/>
      <c r="E55" s="91" t="s">
        <v>679</v>
      </c>
      <c r="F55" s="74"/>
      <c r="G55" s="86"/>
      <c r="H55" s="76"/>
      <c r="I55" s="18"/>
      <c r="J55" s="18"/>
    </row>
    <row r="56" spans="1:10" s="66" customFormat="1" x14ac:dyDescent="0.2">
      <c r="A56" s="74">
        <v>6171</v>
      </c>
      <c r="B56" s="74">
        <v>5194</v>
      </c>
      <c r="C56" s="146">
        <v>20040000000</v>
      </c>
      <c r="D56" s="72"/>
      <c r="E56" s="74" t="s">
        <v>194</v>
      </c>
      <c r="F56" s="74" t="s">
        <v>18</v>
      </c>
      <c r="G56" s="86"/>
      <c r="H56" s="76">
        <v>60000</v>
      </c>
      <c r="I56" s="18"/>
      <c r="J56" s="18"/>
    </row>
    <row r="57" spans="1:10" s="66" customFormat="1" x14ac:dyDescent="0.2">
      <c r="D57" s="36"/>
      <c r="E57" s="34" t="s">
        <v>31</v>
      </c>
      <c r="F57" s="34"/>
      <c r="G57" s="87">
        <f>SUM(H58)</f>
        <v>0</v>
      </c>
      <c r="H57" s="35"/>
      <c r="I57" s="18"/>
      <c r="J57" s="18"/>
    </row>
    <row r="58" spans="1:10" s="66" customFormat="1" x14ac:dyDescent="0.2">
      <c r="A58" s="18"/>
      <c r="B58" s="18"/>
      <c r="C58" s="144"/>
      <c r="D58" s="36"/>
      <c r="E58" s="74"/>
      <c r="F58" s="74" t="s">
        <v>18</v>
      </c>
      <c r="G58" s="86"/>
      <c r="H58" s="79">
        <v>0</v>
      </c>
      <c r="I58" s="18"/>
      <c r="J58" s="18"/>
    </row>
    <row r="59" spans="1:10" s="66" customFormat="1" x14ac:dyDescent="0.2">
      <c r="D59" s="36"/>
      <c r="E59" s="34" t="s">
        <v>10</v>
      </c>
      <c r="F59" s="34"/>
      <c r="G59" s="87">
        <f>SUM(H60)</f>
        <v>100000</v>
      </c>
      <c r="H59" s="35"/>
      <c r="I59" s="18"/>
      <c r="J59" s="18"/>
    </row>
    <row r="60" spans="1:10" s="66" customFormat="1" x14ac:dyDescent="0.2">
      <c r="A60" s="74">
        <v>3311</v>
      </c>
      <c r="B60" s="74">
        <v>5222</v>
      </c>
      <c r="C60" s="146">
        <v>20025000000</v>
      </c>
      <c r="D60" s="72"/>
      <c r="E60" s="74" t="s">
        <v>187</v>
      </c>
      <c r="F60" s="74" t="s">
        <v>18</v>
      </c>
      <c r="G60" s="86"/>
      <c r="H60" s="76">
        <v>100000</v>
      </c>
      <c r="I60" s="18"/>
      <c r="J60" s="18"/>
    </row>
    <row r="61" spans="1:10" s="66" customFormat="1" x14ac:dyDescent="0.2">
      <c r="D61" s="36"/>
      <c r="E61" s="34" t="s">
        <v>9</v>
      </c>
      <c r="F61" s="34"/>
      <c r="G61" s="87">
        <f>SUM(H62)</f>
        <v>900000</v>
      </c>
      <c r="H61" s="35"/>
      <c r="I61" s="18"/>
      <c r="J61" s="18"/>
    </row>
    <row r="62" spans="1:10" s="66" customFormat="1" x14ac:dyDescent="0.2">
      <c r="A62" s="74">
        <v>6409</v>
      </c>
      <c r="B62" s="74">
        <v>5901</v>
      </c>
      <c r="C62" s="146">
        <v>20192000000</v>
      </c>
      <c r="D62" s="72"/>
      <c r="E62" s="74" t="s">
        <v>1165</v>
      </c>
      <c r="F62" s="74" t="s">
        <v>18</v>
      </c>
      <c r="G62" s="86"/>
      <c r="H62" s="76">
        <v>900000</v>
      </c>
      <c r="I62" s="18"/>
      <c r="J62" s="43"/>
    </row>
    <row r="63" spans="1:10" s="66" customFormat="1" x14ac:dyDescent="0.2">
      <c r="D63" s="36"/>
      <c r="E63" s="159" t="s">
        <v>19</v>
      </c>
      <c r="F63" s="159"/>
      <c r="G63" s="160">
        <f>SUM(H35:H62)</f>
        <v>8950000</v>
      </c>
      <c r="H63" s="161"/>
      <c r="I63" s="18"/>
      <c r="J63" s="18"/>
    </row>
    <row r="64" spans="1:10" s="66" customFormat="1" x14ac:dyDescent="0.2">
      <c r="D64" s="36"/>
      <c r="E64" s="88"/>
      <c r="F64" s="88"/>
      <c r="G64" s="89"/>
      <c r="H64" s="166"/>
      <c r="I64" s="18"/>
      <c r="J64" s="18"/>
    </row>
    <row r="65" spans="1:10" s="66" customFormat="1" ht="15" x14ac:dyDescent="0.2">
      <c r="D65" s="36"/>
      <c r="E65" s="156" t="s">
        <v>184</v>
      </c>
      <c r="F65" s="130"/>
      <c r="G65" s="164">
        <f>SUM(G66:G82)</f>
        <v>5022880</v>
      </c>
      <c r="H65" s="165"/>
      <c r="I65" s="18"/>
      <c r="J65" s="18"/>
    </row>
    <row r="66" spans="1:10" s="66" customFormat="1" x14ac:dyDescent="0.2">
      <c r="D66" s="36"/>
      <c r="E66" s="34" t="s">
        <v>1112</v>
      </c>
      <c r="F66" s="112"/>
      <c r="G66" s="87">
        <f>SUM(H67:H68)</f>
        <v>4190880</v>
      </c>
      <c r="H66" s="158"/>
      <c r="I66" s="18"/>
      <c r="J66" s="18"/>
    </row>
    <row r="67" spans="1:10" s="66" customFormat="1" x14ac:dyDescent="0.2">
      <c r="D67" s="36"/>
      <c r="E67" s="74" t="s">
        <v>1113</v>
      </c>
      <c r="F67" s="73" t="s">
        <v>15</v>
      </c>
      <c r="G67" s="86"/>
      <c r="H67" s="79">
        <v>3117000</v>
      </c>
      <c r="I67" s="18" t="s">
        <v>680</v>
      </c>
      <c r="J67" s="18"/>
    </row>
    <row r="68" spans="1:10" s="66" customFormat="1" x14ac:dyDescent="0.2">
      <c r="D68" s="36"/>
      <c r="E68" s="74" t="s">
        <v>742</v>
      </c>
      <c r="F68" s="73" t="s">
        <v>15</v>
      </c>
      <c r="G68" s="86"/>
      <c r="H68" s="79">
        <v>1073880</v>
      </c>
      <c r="I68" s="18"/>
      <c r="J68" s="18"/>
    </row>
    <row r="69" spans="1:10" s="66" customFormat="1" x14ac:dyDescent="0.2">
      <c r="A69" s="78" t="s">
        <v>86</v>
      </c>
      <c r="B69" s="78" t="s">
        <v>87</v>
      </c>
      <c r="C69" s="145" t="s">
        <v>88</v>
      </c>
      <c r="D69" s="188"/>
      <c r="E69" s="34" t="s">
        <v>160</v>
      </c>
      <c r="F69" s="34"/>
      <c r="G69" s="87">
        <f>SUM(H71:H80)</f>
        <v>832000</v>
      </c>
      <c r="H69" s="35"/>
      <c r="I69" s="18"/>
      <c r="J69" s="18"/>
    </row>
    <row r="70" spans="1:10" s="66" customFormat="1" x14ac:dyDescent="0.2">
      <c r="A70" s="78"/>
      <c r="B70" s="78"/>
      <c r="C70" s="145"/>
      <c r="D70" s="188"/>
      <c r="E70" s="88" t="s">
        <v>651</v>
      </c>
      <c r="F70" s="88"/>
      <c r="G70" s="89"/>
      <c r="H70" s="24"/>
      <c r="I70" s="18"/>
      <c r="J70" s="18"/>
    </row>
    <row r="71" spans="1:10" s="66" customFormat="1" x14ac:dyDescent="0.2">
      <c r="A71" s="73">
        <v>6171</v>
      </c>
      <c r="B71" s="73">
        <v>5136</v>
      </c>
      <c r="C71" s="143">
        <v>20001000000</v>
      </c>
      <c r="D71" s="6"/>
      <c r="E71" s="73" t="s">
        <v>1162</v>
      </c>
      <c r="F71" s="74" t="s">
        <v>185</v>
      </c>
      <c r="G71" s="86"/>
      <c r="H71" s="76">
        <v>12000</v>
      </c>
      <c r="I71" s="18"/>
      <c r="J71" s="18"/>
    </row>
    <row r="72" spans="1:10" s="66" customFormat="1" x14ac:dyDescent="0.2">
      <c r="A72" s="73"/>
      <c r="B72" s="73"/>
      <c r="C72" s="143"/>
      <c r="D72" s="6"/>
      <c r="E72" s="91" t="s">
        <v>653</v>
      </c>
      <c r="F72" s="74"/>
      <c r="G72" s="86"/>
      <c r="H72" s="76"/>
      <c r="I72" s="18"/>
      <c r="J72" s="18"/>
    </row>
    <row r="73" spans="1:10" s="66" customFormat="1" x14ac:dyDescent="0.2">
      <c r="A73" s="73">
        <v>6171</v>
      </c>
      <c r="B73" s="73">
        <v>5166</v>
      </c>
      <c r="C73" s="143">
        <v>20005000000</v>
      </c>
      <c r="D73" s="6"/>
      <c r="E73" s="73" t="s">
        <v>3</v>
      </c>
      <c r="F73" s="74" t="s">
        <v>185</v>
      </c>
      <c r="G73" s="86"/>
      <c r="H73" s="76">
        <v>550000</v>
      </c>
      <c r="I73" s="18"/>
      <c r="J73" s="18"/>
    </row>
    <row r="74" spans="1:10" s="66" customFormat="1" x14ac:dyDescent="0.2">
      <c r="A74" s="73">
        <v>6171</v>
      </c>
      <c r="B74" s="73">
        <v>5169</v>
      </c>
      <c r="C74" s="143">
        <v>20041000000</v>
      </c>
      <c r="D74" s="6"/>
      <c r="E74" s="73" t="s">
        <v>227</v>
      </c>
      <c r="F74" s="74" t="s">
        <v>185</v>
      </c>
      <c r="G74" s="86"/>
      <c r="H74" s="76">
        <v>5000</v>
      </c>
      <c r="I74" s="18"/>
      <c r="J74" s="18"/>
    </row>
    <row r="75" spans="1:10" s="66" customFormat="1" x14ac:dyDescent="0.2">
      <c r="A75" s="73"/>
      <c r="B75" s="73"/>
      <c r="C75" s="143"/>
      <c r="D75" s="6"/>
      <c r="E75" s="90" t="s">
        <v>676</v>
      </c>
      <c r="F75" s="74"/>
      <c r="G75" s="86"/>
      <c r="H75" s="76"/>
      <c r="I75" s="18"/>
      <c r="J75" s="18"/>
    </row>
    <row r="76" spans="1:10" s="66" customFormat="1" x14ac:dyDescent="0.2">
      <c r="A76" s="73">
        <v>6171</v>
      </c>
      <c r="B76" s="73">
        <v>5173</v>
      </c>
      <c r="C76" s="143">
        <v>20002000000</v>
      </c>
      <c r="D76" s="6"/>
      <c r="E76" s="73" t="s">
        <v>1</v>
      </c>
      <c r="F76" s="74" t="s">
        <v>185</v>
      </c>
      <c r="G76" s="86"/>
      <c r="H76" s="76">
        <v>5000</v>
      </c>
      <c r="I76" s="18"/>
      <c r="J76" s="18"/>
    </row>
    <row r="77" spans="1:10" s="66" customFormat="1" x14ac:dyDescent="0.2">
      <c r="A77" s="73"/>
      <c r="B77" s="73"/>
      <c r="C77" s="143"/>
      <c r="D77" s="6"/>
      <c r="E77" s="90" t="s">
        <v>681</v>
      </c>
      <c r="F77" s="74"/>
      <c r="G77" s="86"/>
      <c r="H77" s="76"/>
      <c r="I77" s="18"/>
      <c r="J77" s="18"/>
    </row>
    <row r="78" spans="1:10" s="66" customFormat="1" x14ac:dyDescent="0.2">
      <c r="A78" s="73">
        <v>6171</v>
      </c>
      <c r="B78" s="73">
        <v>5192</v>
      </c>
      <c r="C78" s="143">
        <v>20042000000</v>
      </c>
      <c r="D78" s="6"/>
      <c r="E78" s="73" t="s">
        <v>228</v>
      </c>
      <c r="F78" s="74" t="s">
        <v>185</v>
      </c>
      <c r="G78" s="86"/>
      <c r="H78" s="76">
        <v>250000</v>
      </c>
      <c r="I78" s="18"/>
      <c r="J78" s="18"/>
    </row>
    <row r="79" spans="1:10" s="66" customFormat="1" x14ac:dyDescent="0.2">
      <c r="A79" s="73"/>
      <c r="B79" s="73"/>
      <c r="C79" s="143"/>
      <c r="D79" s="6"/>
      <c r="E79" s="90" t="s">
        <v>655</v>
      </c>
      <c r="F79" s="74"/>
      <c r="G79" s="86"/>
      <c r="H79" s="76"/>
      <c r="I79" s="18"/>
      <c r="J79" s="18"/>
    </row>
    <row r="80" spans="1:10" s="66" customFormat="1" x14ac:dyDescent="0.2">
      <c r="A80" s="73">
        <v>6171</v>
      </c>
      <c r="B80" s="73">
        <v>5361</v>
      </c>
      <c r="C80" s="143">
        <v>20043000000</v>
      </c>
      <c r="D80" s="6"/>
      <c r="E80" s="73" t="s">
        <v>229</v>
      </c>
      <c r="F80" s="74" t="s">
        <v>185</v>
      </c>
      <c r="G80" s="86"/>
      <c r="H80" s="76">
        <v>10000</v>
      </c>
      <c r="I80" s="18"/>
      <c r="J80" s="18"/>
    </row>
    <row r="81" spans="1:10" s="66" customFormat="1" x14ac:dyDescent="0.2">
      <c r="D81" s="36"/>
      <c r="E81" s="34" t="s">
        <v>31</v>
      </c>
      <c r="F81" s="34"/>
      <c r="G81" s="87">
        <f>SUM(H82)</f>
        <v>0</v>
      </c>
      <c r="H81" s="35"/>
      <c r="I81" s="18"/>
      <c r="J81" s="18"/>
    </row>
    <row r="82" spans="1:10" s="66" customFormat="1" x14ac:dyDescent="0.2">
      <c r="D82" s="36"/>
      <c r="E82" s="74"/>
      <c r="F82" s="74" t="s">
        <v>185</v>
      </c>
      <c r="G82" s="86"/>
      <c r="H82" s="79">
        <v>0</v>
      </c>
      <c r="I82" s="18"/>
      <c r="J82" s="18"/>
    </row>
    <row r="83" spans="1:10" s="66" customFormat="1" x14ac:dyDescent="0.2">
      <c r="D83" s="36"/>
      <c r="E83" s="159" t="s">
        <v>682</v>
      </c>
      <c r="F83" s="159"/>
      <c r="G83" s="167">
        <f>SUM(H67:H82)</f>
        <v>5022880</v>
      </c>
      <c r="H83" s="168"/>
      <c r="I83" s="18"/>
      <c r="J83" s="18"/>
    </row>
    <row r="84" spans="1:10" s="66" customFormat="1" x14ac:dyDescent="0.2">
      <c r="D84" s="36"/>
      <c r="E84" s="88"/>
      <c r="F84" s="88"/>
      <c r="G84" s="89"/>
      <c r="H84" s="166"/>
      <c r="I84" s="18"/>
      <c r="J84" s="18"/>
    </row>
    <row r="85" spans="1:10" s="66" customFormat="1" ht="15" x14ac:dyDescent="0.2">
      <c r="A85" s="20"/>
      <c r="B85" s="20"/>
      <c r="C85" s="20"/>
      <c r="D85" s="292"/>
      <c r="E85" s="156" t="s">
        <v>56</v>
      </c>
      <c r="F85" s="130"/>
      <c r="G85" s="164">
        <f>SUM(G86:G158)</f>
        <v>54483966</v>
      </c>
      <c r="H85" s="165"/>
      <c r="I85" s="18"/>
      <c r="J85" s="18"/>
    </row>
    <row r="86" spans="1:10" s="66" customFormat="1" x14ac:dyDescent="0.2">
      <c r="A86" s="20"/>
      <c r="B86" s="20"/>
      <c r="C86" s="20"/>
      <c r="D86" s="292"/>
      <c r="E86" s="34" t="s">
        <v>1112</v>
      </c>
      <c r="F86" s="112"/>
      <c r="G86" s="87">
        <f>SUM(H87:H88)</f>
        <v>11800000</v>
      </c>
      <c r="H86" s="158"/>
      <c r="I86" s="18"/>
      <c r="J86" s="18"/>
    </row>
    <row r="87" spans="1:10" s="66" customFormat="1" x14ac:dyDescent="0.2">
      <c r="A87" s="20"/>
      <c r="B87" s="20"/>
      <c r="C87" s="20"/>
      <c r="D87" s="292"/>
      <c r="E87" s="74" t="s">
        <v>1113</v>
      </c>
      <c r="F87" s="73" t="s">
        <v>15</v>
      </c>
      <c r="G87" s="86"/>
      <c r="H87" s="79">
        <v>8778000</v>
      </c>
      <c r="I87" s="18" t="s">
        <v>683</v>
      </c>
      <c r="J87" s="18"/>
    </row>
    <row r="88" spans="1:10" s="66" customFormat="1" x14ac:dyDescent="0.2">
      <c r="A88" s="20"/>
      <c r="B88" s="20"/>
      <c r="C88" s="20"/>
      <c r="D88" s="292"/>
      <c r="E88" s="74" t="s">
        <v>742</v>
      </c>
      <c r="F88" s="73" t="s">
        <v>15</v>
      </c>
      <c r="G88" s="86"/>
      <c r="H88" s="79">
        <v>3022000</v>
      </c>
      <c r="I88" s="18"/>
      <c r="J88" s="18"/>
    </row>
    <row r="89" spans="1:10" s="66" customFormat="1" x14ac:dyDescent="0.2">
      <c r="A89" s="77" t="s">
        <v>86</v>
      </c>
      <c r="B89" s="77" t="s">
        <v>87</v>
      </c>
      <c r="C89" s="142" t="s">
        <v>88</v>
      </c>
      <c r="D89" s="188"/>
      <c r="E89" s="34" t="s">
        <v>160</v>
      </c>
      <c r="F89" s="34"/>
      <c r="G89" s="87">
        <f>SUM(H91:H154)</f>
        <v>22603019</v>
      </c>
      <c r="H89" s="35"/>
      <c r="I89" s="18"/>
      <c r="J89" s="18"/>
    </row>
    <row r="90" spans="1:10" s="66" customFormat="1" x14ac:dyDescent="0.2">
      <c r="A90" s="77"/>
      <c r="B90" s="77"/>
      <c r="C90" s="142"/>
      <c r="D90" s="188"/>
      <c r="E90" s="88" t="s">
        <v>651</v>
      </c>
      <c r="F90" s="92"/>
      <c r="G90" s="93"/>
      <c r="H90" s="94"/>
      <c r="I90" s="18"/>
      <c r="J90" s="18"/>
    </row>
    <row r="91" spans="1:10" s="66" customFormat="1" x14ac:dyDescent="0.2">
      <c r="A91" s="73">
        <v>6171</v>
      </c>
      <c r="B91" s="73">
        <v>5136</v>
      </c>
      <c r="C91" s="143">
        <v>20001000000</v>
      </c>
      <c r="D91" s="6"/>
      <c r="E91" s="73" t="s">
        <v>1162</v>
      </c>
      <c r="F91" s="74" t="s">
        <v>684</v>
      </c>
      <c r="G91" s="86"/>
      <c r="H91" s="63">
        <f>1300000/100</f>
        <v>13000</v>
      </c>
      <c r="I91" s="18"/>
      <c r="J91" s="18"/>
    </row>
    <row r="92" spans="1:10" s="66" customFormat="1" x14ac:dyDescent="0.2">
      <c r="A92" s="73">
        <v>6171</v>
      </c>
      <c r="B92" s="73">
        <v>5136</v>
      </c>
      <c r="C92" s="143">
        <v>20001000000</v>
      </c>
      <c r="D92" s="6"/>
      <c r="E92" s="73" t="s">
        <v>1162</v>
      </c>
      <c r="F92" s="74" t="s">
        <v>685</v>
      </c>
      <c r="G92" s="86"/>
      <c r="H92" s="54">
        <f>300000/100</f>
        <v>3000</v>
      </c>
      <c r="I92" s="18"/>
      <c r="J92" s="18"/>
    </row>
    <row r="93" spans="1:10" s="66" customFormat="1" x14ac:dyDescent="0.2">
      <c r="A93" s="73">
        <v>6171</v>
      </c>
      <c r="B93" s="73">
        <v>5136</v>
      </c>
      <c r="C93" s="143">
        <v>20001000000</v>
      </c>
      <c r="D93" s="6"/>
      <c r="E93" s="73" t="s">
        <v>1162</v>
      </c>
      <c r="F93" s="74" t="s">
        <v>686</v>
      </c>
      <c r="G93" s="86"/>
      <c r="H93" s="63">
        <f>560000/100</f>
        <v>5600</v>
      </c>
      <c r="I93" s="18"/>
      <c r="J93" s="18"/>
    </row>
    <row r="94" spans="1:10" s="66" customFormat="1" x14ac:dyDescent="0.2">
      <c r="A94" s="73">
        <v>6171</v>
      </c>
      <c r="B94" s="73">
        <v>5139</v>
      </c>
      <c r="C94" s="143">
        <v>20004000000</v>
      </c>
      <c r="D94" s="6"/>
      <c r="E94" s="73" t="s">
        <v>2</v>
      </c>
      <c r="F94" s="74" t="s">
        <v>686</v>
      </c>
      <c r="G94" s="86"/>
      <c r="H94" s="63">
        <f>2500000/100</f>
        <v>25000</v>
      </c>
      <c r="I94" s="18"/>
      <c r="J94" s="18"/>
    </row>
    <row r="95" spans="1:10" s="66" customFormat="1" x14ac:dyDescent="0.2">
      <c r="D95" s="36"/>
      <c r="E95" s="90" t="s">
        <v>687</v>
      </c>
      <c r="F95" s="73"/>
      <c r="G95" s="95"/>
      <c r="H95" s="18"/>
      <c r="I95" s="18"/>
      <c r="J95" s="18"/>
    </row>
    <row r="96" spans="1:10" s="66" customFormat="1" x14ac:dyDescent="0.2">
      <c r="A96" s="73">
        <v>6310</v>
      </c>
      <c r="B96" s="73">
        <v>5141</v>
      </c>
      <c r="C96" s="143">
        <v>20145000000</v>
      </c>
      <c r="D96" s="6"/>
      <c r="E96" s="73" t="s">
        <v>65</v>
      </c>
      <c r="F96" s="74" t="s">
        <v>684</v>
      </c>
      <c r="G96" s="86"/>
      <c r="H96" s="63">
        <f>5600000/100</f>
        <v>56000</v>
      </c>
      <c r="I96" s="18"/>
      <c r="J96" s="18"/>
    </row>
    <row r="97" spans="1:10" s="66" customFormat="1" x14ac:dyDescent="0.2">
      <c r="A97" s="73"/>
      <c r="B97" s="73"/>
      <c r="C97" s="143"/>
      <c r="D97" s="6"/>
      <c r="E97" s="90" t="s">
        <v>653</v>
      </c>
      <c r="F97" s="74"/>
      <c r="G97" s="86"/>
      <c r="H97" s="63"/>
      <c r="I97" s="18"/>
      <c r="J97" s="18"/>
    </row>
    <row r="98" spans="1:10" s="66" customFormat="1" x14ac:dyDescent="0.2">
      <c r="A98" s="73">
        <v>6171</v>
      </c>
      <c r="B98" s="73">
        <v>5166</v>
      </c>
      <c r="C98" s="143">
        <v>20005000000</v>
      </c>
      <c r="D98" s="6"/>
      <c r="E98" s="73" t="s">
        <v>1164</v>
      </c>
      <c r="F98" s="74" t="s">
        <v>684</v>
      </c>
      <c r="G98" s="86"/>
      <c r="H98" s="63">
        <f>9200000/100</f>
        <v>92000</v>
      </c>
      <c r="I98" s="18"/>
      <c r="J98" s="18"/>
    </row>
    <row r="99" spans="1:10" s="66" customFormat="1" x14ac:dyDescent="0.2">
      <c r="A99" s="73">
        <v>6171</v>
      </c>
      <c r="B99" s="73">
        <v>5169</v>
      </c>
      <c r="C99" s="143">
        <v>20006000000</v>
      </c>
      <c r="D99" s="6"/>
      <c r="E99" s="73" t="s">
        <v>59</v>
      </c>
      <c r="F99" s="74" t="s">
        <v>684</v>
      </c>
      <c r="G99" s="86"/>
      <c r="H99" s="63">
        <f>5000000/100</f>
        <v>50000</v>
      </c>
      <c r="I99" s="18"/>
      <c r="J99" s="18"/>
    </row>
    <row r="100" spans="1:10" s="66" customFormat="1" x14ac:dyDescent="0.2">
      <c r="A100" s="73">
        <v>6171</v>
      </c>
      <c r="B100" s="73">
        <v>5161</v>
      </c>
      <c r="C100" s="143">
        <v>20023000000</v>
      </c>
      <c r="D100" s="6"/>
      <c r="E100" s="73" t="s">
        <v>60</v>
      </c>
      <c r="F100" s="74" t="s">
        <v>684</v>
      </c>
      <c r="G100" s="86"/>
      <c r="H100" s="63">
        <f>500000/100</f>
        <v>5000</v>
      </c>
      <c r="I100" s="18"/>
      <c r="J100" s="18"/>
    </row>
    <row r="101" spans="1:10" s="66" customFormat="1" x14ac:dyDescent="0.2">
      <c r="A101" s="73">
        <v>6171</v>
      </c>
      <c r="B101" s="73">
        <v>5166</v>
      </c>
      <c r="C101" s="143">
        <v>20005000000</v>
      </c>
      <c r="D101" s="6"/>
      <c r="E101" s="73" t="s">
        <v>1164</v>
      </c>
      <c r="F101" s="74" t="s">
        <v>685</v>
      </c>
      <c r="G101" s="86"/>
      <c r="H101" s="54">
        <v>1200000</v>
      </c>
      <c r="I101" s="18"/>
      <c r="J101" s="18"/>
    </row>
    <row r="102" spans="1:10" s="66" customFormat="1" x14ac:dyDescent="0.2">
      <c r="A102" s="73">
        <v>6171</v>
      </c>
      <c r="B102" s="73">
        <v>5166</v>
      </c>
      <c r="C102" s="143">
        <v>20208000000</v>
      </c>
      <c r="D102" s="6"/>
      <c r="E102" s="73" t="s">
        <v>1167</v>
      </c>
      <c r="F102" s="74" t="s">
        <v>685</v>
      </c>
      <c r="G102" s="86"/>
      <c r="H102" s="54">
        <v>100000</v>
      </c>
      <c r="I102" s="18"/>
      <c r="J102" s="18"/>
    </row>
    <row r="103" spans="1:10" s="66" customFormat="1" x14ac:dyDescent="0.2">
      <c r="A103" s="73">
        <v>6171</v>
      </c>
      <c r="B103" s="73">
        <v>5169</v>
      </c>
      <c r="C103" s="143">
        <v>20209000000</v>
      </c>
      <c r="D103" s="6"/>
      <c r="E103" s="73" t="s">
        <v>1168</v>
      </c>
      <c r="F103" s="74" t="s">
        <v>685</v>
      </c>
      <c r="G103" s="86"/>
      <c r="H103" s="63">
        <f>50000000/100</f>
        <v>500000</v>
      </c>
      <c r="I103" s="18"/>
      <c r="J103" s="18"/>
    </row>
    <row r="104" spans="1:10" s="66" customFormat="1" x14ac:dyDescent="0.2">
      <c r="A104" s="73">
        <v>6171</v>
      </c>
      <c r="B104" s="73">
        <v>5166</v>
      </c>
      <c r="C104" s="143">
        <v>20005000000</v>
      </c>
      <c r="D104" s="6"/>
      <c r="E104" s="73" t="s">
        <v>1164</v>
      </c>
      <c r="F104" s="74" t="s">
        <v>686</v>
      </c>
      <c r="G104" s="86"/>
      <c r="H104" s="63">
        <f>240000/100</f>
        <v>2400</v>
      </c>
      <c r="I104" s="18"/>
      <c r="J104" s="18"/>
    </row>
    <row r="105" spans="1:10" s="66" customFormat="1" x14ac:dyDescent="0.2">
      <c r="A105" s="73"/>
      <c r="B105" s="73"/>
      <c r="C105" s="143"/>
      <c r="D105" s="6"/>
      <c r="E105" s="90" t="s">
        <v>688</v>
      </c>
      <c r="F105" s="74"/>
      <c r="G105" s="86"/>
      <c r="H105" s="63"/>
      <c r="I105" s="18"/>
      <c r="J105" s="18"/>
    </row>
    <row r="106" spans="1:10" s="66" customFormat="1" x14ac:dyDescent="0.2">
      <c r="A106" s="73">
        <v>6171</v>
      </c>
      <c r="B106" s="73">
        <v>5163</v>
      </c>
      <c r="C106" s="143">
        <v>20146000000</v>
      </c>
      <c r="D106" s="6"/>
      <c r="E106" s="73" t="s">
        <v>66</v>
      </c>
      <c r="F106" s="74" t="s">
        <v>684</v>
      </c>
      <c r="G106" s="86"/>
      <c r="H106" s="63">
        <v>9300000</v>
      </c>
      <c r="I106" s="18"/>
      <c r="J106" s="18"/>
    </row>
    <row r="107" spans="1:10" s="66" customFormat="1" x14ac:dyDescent="0.2">
      <c r="A107" s="73">
        <v>6310</v>
      </c>
      <c r="B107" s="73">
        <v>5163</v>
      </c>
      <c r="C107" s="143">
        <v>20147000000</v>
      </c>
      <c r="D107" s="6"/>
      <c r="E107" s="73" t="s">
        <v>1125</v>
      </c>
      <c r="F107" s="74" t="s">
        <v>684</v>
      </c>
      <c r="G107" s="86"/>
      <c r="H107" s="63">
        <f>7500000/100</f>
        <v>75000</v>
      </c>
      <c r="I107" s="18"/>
      <c r="J107" s="18"/>
    </row>
    <row r="108" spans="1:10" s="66" customFormat="1" x14ac:dyDescent="0.2">
      <c r="A108" s="73">
        <v>6310</v>
      </c>
      <c r="B108" s="73">
        <v>5163</v>
      </c>
      <c r="C108" s="143">
        <v>20148000000</v>
      </c>
      <c r="D108" s="6"/>
      <c r="E108" s="73" t="s">
        <v>1126</v>
      </c>
      <c r="F108" s="74" t="s">
        <v>684</v>
      </c>
      <c r="G108" s="86"/>
      <c r="H108" s="63">
        <f>1000000/100</f>
        <v>10000</v>
      </c>
      <c r="I108" s="18"/>
      <c r="J108" s="18"/>
    </row>
    <row r="109" spans="1:10" s="66" customFormat="1" x14ac:dyDescent="0.2">
      <c r="A109" s="73">
        <v>6310</v>
      </c>
      <c r="B109" s="73">
        <v>5163</v>
      </c>
      <c r="C109" s="143">
        <v>20149000000</v>
      </c>
      <c r="D109" s="6"/>
      <c r="E109" s="73" t="s">
        <v>1125</v>
      </c>
      <c r="F109" s="74" t="s">
        <v>684</v>
      </c>
      <c r="G109" s="86"/>
      <c r="H109" s="63">
        <f>35000000/100</f>
        <v>350000</v>
      </c>
      <c r="I109" s="18"/>
      <c r="J109" s="18"/>
    </row>
    <row r="110" spans="1:10" s="66" customFormat="1" x14ac:dyDescent="0.2">
      <c r="A110" s="73">
        <v>6310</v>
      </c>
      <c r="B110" s="73">
        <v>5163</v>
      </c>
      <c r="C110" s="143">
        <v>20150000000</v>
      </c>
      <c r="D110" s="6"/>
      <c r="E110" s="73" t="s">
        <v>1127</v>
      </c>
      <c r="F110" s="74" t="s">
        <v>684</v>
      </c>
      <c r="G110" s="86"/>
      <c r="H110" s="63">
        <f>7000000/100</f>
        <v>70000</v>
      </c>
      <c r="I110" s="18"/>
      <c r="J110" s="18"/>
    </row>
    <row r="111" spans="1:10" s="66" customFormat="1" x14ac:dyDescent="0.2">
      <c r="A111" s="73">
        <v>6310</v>
      </c>
      <c r="B111" s="73">
        <v>5163</v>
      </c>
      <c r="C111" s="143">
        <v>20151000000</v>
      </c>
      <c r="D111" s="6"/>
      <c r="E111" s="73" t="s">
        <v>1128</v>
      </c>
      <c r="F111" s="74" t="s">
        <v>684</v>
      </c>
      <c r="G111" s="86"/>
      <c r="H111" s="63">
        <f>6000000/100</f>
        <v>60000</v>
      </c>
      <c r="I111" s="18"/>
      <c r="J111" s="18"/>
    </row>
    <row r="112" spans="1:10" s="66" customFormat="1" x14ac:dyDescent="0.2">
      <c r="A112" s="73">
        <v>6310</v>
      </c>
      <c r="B112" s="73">
        <v>5163</v>
      </c>
      <c r="C112" s="143">
        <v>20152000000</v>
      </c>
      <c r="D112" s="6"/>
      <c r="E112" s="73" t="s">
        <v>1129</v>
      </c>
      <c r="F112" s="74" t="s">
        <v>684</v>
      </c>
      <c r="G112" s="86"/>
      <c r="H112" s="63">
        <f>6000000/100</f>
        <v>60000</v>
      </c>
      <c r="I112" s="18"/>
      <c r="J112" s="18"/>
    </row>
    <row r="113" spans="1:10" s="66" customFormat="1" x14ac:dyDescent="0.2">
      <c r="A113" s="73">
        <v>6310</v>
      </c>
      <c r="B113" s="73">
        <v>5163</v>
      </c>
      <c r="C113" s="143">
        <v>20153000000</v>
      </c>
      <c r="D113" s="6"/>
      <c r="E113" s="73" t="s">
        <v>1130</v>
      </c>
      <c r="F113" s="74" t="s">
        <v>684</v>
      </c>
      <c r="G113" s="86"/>
      <c r="H113" s="63">
        <f>100000/100</f>
        <v>1000</v>
      </c>
      <c r="I113" s="18"/>
      <c r="J113" s="18"/>
    </row>
    <row r="114" spans="1:10" s="66" customFormat="1" x14ac:dyDescent="0.2">
      <c r="A114" s="73">
        <v>6310</v>
      </c>
      <c r="B114" s="73">
        <v>5163</v>
      </c>
      <c r="C114" s="143">
        <v>20154000000</v>
      </c>
      <c r="D114" s="6"/>
      <c r="E114" s="73" t="s">
        <v>67</v>
      </c>
      <c r="F114" s="74" t="s">
        <v>684</v>
      </c>
      <c r="G114" s="86"/>
      <c r="H114" s="63">
        <f>1600000/100</f>
        <v>16000</v>
      </c>
      <c r="I114" s="18"/>
      <c r="J114" s="18"/>
    </row>
    <row r="115" spans="1:10" s="66" customFormat="1" x14ac:dyDescent="0.2">
      <c r="A115" s="73">
        <v>6310</v>
      </c>
      <c r="B115" s="73">
        <v>5163</v>
      </c>
      <c r="C115" s="143">
        <v>20155000000</v>
      </c>
      <c r="D115" s="6"/>
      <c r="E115" s="73" t="s">
        <v>68</v>
      </c>
      <c r="F115" s="74" t="s">
        <v>684</v>
      </c>
      <c r="G115" s="86"/>
      <c r="H115" s="63">
        <f>20000000/100</f>
        <v>200000</v>
      </c>
      <c r="I115" s="18"/>
      <c r="J115" s="18"/>
    </row>
    <row r="116" spans="1:10" s="66" customFormat="1" x14ac:dyDescent="0.2">
      <c r="A116" s="73">
        <v>6310</v>
      </c>
      <c r="B116" s="73">
        <v>5163</v>
      </c>
      <c r="C116" s="143">
        <v>20156000000</v>
      </c>
      <c r="D116" s="6"/>
      <c r="E116" s="73" t="s">
        <v>69</v>
      </c>
      <c r="F116" s="74" t="s">
        <v>684</v>
      </c>
      <c r="G116" s="86"/>
      <c r="H116" s="63">
        <f>500000/100</f>
        <v>5000</v>
      </c>
      <c r="I116" s="18"/>
      <c r="J116" s="18"/>
    </row>
    <row r="117" spans="1:10" s="66" customFormat="1" x14ac:dyDescent="0.2">
      <c r="A117" s="73">
        <v>6310</v>
      </c>
      <c r="B117" s="73">
        <v>5163</v>
      </c>
      <c r="C117" s="143">
        <v>20157000000</v>
      </c>
      <c r="D117" s="6"/>
      <c r="E117" s="73" t="s">
        <v>70</v>
      </c>
      <c r="F117" s="74" t="s">
        <v>684</v>
      </c>
      <c r="G117" s="86"/>
      <c r="H117" s="63">
        <f>50000/100</f>
        <v>500</v>
      </c>
      <c r="I117" s="18"/>
      <c r="J117" s="18"/>
    </row>
    <row r="118" spans="1:10" s="66" customFormat="1" x14ac:dyDescent="0.2">
      <c r="A118" s="73">
        <v>6171</v>
      </c>
      <c r="B118" s="73">
        <v>5163</v>
      </c>
      <c r="C118" s="143">
        <v>20158000000</v>
      </c>
      <c r="D118" s="6"/>
      <c r="E118" s="73" t="s">
        <v>71</v>
      </c>
      <c r="F118" s="74" t="s">
        <v>684</v>
      </c>
      <c r="G118" s="86"/>
      <c r="H118" s="63">
        <f>200000/100</f>
        <v>2000</v>
      </c>
      <c r="I118" s="18"/>
      <c r="J118" s="18"/>
    </row>
    <row r="119" spans="1:10" s="66" customFormat="1" x14ac:dyDescent="0.2">
      <c r="A119" s="73">
        <v>6310</v>
      </c>
      <c r="B119" s="73">
        <v>5163</v>
      </c>
      <c r="C119" s="143">
        <v>20159000000</v>
      </c>
      <c r="D119" s="6"/>
      <c r="E119" s="73" t="s">
        <v>72</v>
      </c>
      <c r="F119" s="74" t="s">
        <v>684</v>
      </c>
      <c r="G119" s="86"/>
      <c r="H119" s="63">
        <f t="shared" ref="H119:H127" si="1">330000/100</f>
        <v>3300</v>
      </c>
      <c r="I119" s="18"/>
      <c r="J119" s="18"/>
    </row>
    <row r="120" spans="1:10" s="66" customFormat="1" x14ac:dyDescent="0.2">
      <c r="A120" s="73">
        <v>6310</v>
      </c>
      <c r="B120" s="73">
        <v>5163</v>
      </c>
      <c r="C120" s="143">
        <v>20160000000</v>
      </c>
      <c r="D120" s="6"/>
      <c r="E120" s="73" t="s">
        <v>1131</v>
      </c>
      <c r="F120" s="74" t="s">
        <v>684</v>
      </c>
      <c r="G120" s="86"/>
      <c r="H120" s="63">
        <f t="shared" si="1"/>
        <v>3300</v>
      </c>
      <c r="I120" s="18"/>
      <c r="J120" s="18"/>
    </row>
    <row r="121" spans="1:10" s="66" customFormat="1" x14ac:dyDescent="0.2">
      <c r="A121" s="73">
        <v>6310</v>
      </c>
      <c r="B121" s="73">
        <v>5163</v>
      </c>
      <c r="C121" s="143">
        <v>20161000000</v>
      </c>
      <c r="D121" s="6"/>
      <c r="E121" s="73" t="s">
        <v>1133</v>
      </c>
      <c r="F121" s="74" t="s">
        <v>684</v>
      </c>
      <c r="G121" s="86"/>
      <c r="H121" s="63">
        <f t="shared" si="1"/>
        <v>3300</v>
      </c>
      <c r="I121" s="18"/>
      <c r="J121" s="18"/>
    </row>
    <row r="122" spans="1:10" s="66" customFormat="1" x14ac:dyDescent="0.2">
      <c r="A122" s="73">
        <v>6310</v>
      </c>
      <c r="B122" s="73">
        <v>5163</v>
      </c>
      <c r="C122" s="143">
        <v>20162000000</v>
      </c>
      <c r="D122" s="6"/>
      <c r="E122" s="73" t="s">
        <v>1132</v>
      </c>
      <c r="F122" s="74" t="s">
        <v>684</v>
      </c>
      <c r="G122" s="86"/>
      <c r="H122" s="63">
        <f t="shared" si="1"/>
        <v>3300</v>
      </c>
      <c r="I122" s="18"/>
      <c r="J122" s="18"/>
    </row>
    <row r="123" spans="1:10" s="66" customFormat="1" x14ac:dyDescent="0.2">
      <c r="A123" s="73">
        <v>6310</v>
      </c>
      <c r="B123" s="73">
        <v>5163</v>
      </c>
      <c r="C123" s="143">
        <v>20163000000</v>
      </c>
      <c r="D123" s="6"/>
      <c r="E123" s="73" t="s">
        <v>73</v>
      </c>
      <c r="F123" s="74" t="s">
        <v>684</v>
      </c>
      <c r="G123" s="86"/>
      <c r="H123" s="63">
        <f t="shared" si="1"/>
        <v>3300</v>
      </c>
      <c r="I123" s="18"/>
      <c r="J123" s="18"/>
    </row>
    <row r="124" spans="1:10" s="66" customFormat="1" x14ac:dyDescent="0.2">
      <c r="A124" s="73">
        <v>6310</v>
      </c>
      <c r="B124" s="73">
        <v>5163</v>
      </c>
      <c r="C124" s="143">
        <v>20164000000</v>
      </c>
      <c r="D124" s="6"/>
      <c r="E124" s="73" t="s">
        <v>1134</v>
      </c>
      <c r="F124" s="74" t="s">
        <v>684</v>
      </c>
      <c r="G124" s="86"/>
      <c r="H124" s="63">
        <f t="shared" si="1"/>
        <v>3300</v>
      </c>
      <c r="I124" s="18"/>
      <c r="J124" s="18"/>
    </row>
    <row r="125" spans="1:10" s="66" customFormat="1" x14ac:dyDescent="0.2">
      <c r="A125" s="73">
        <v>6310</v>
      </c>
      <c r="B125" s="73">
        <v>5163</v>
      </c>
      <c r="C125" s="143">
        <v>20165000000</v>
      </c>
      <c r="D125" s="6"/>
      <c r="E125" s="73" t="s">
        <v>74</v>
      </c>
      <c r="F125" s="74" t="s">
        <v>684</v>
      </c>
      <c r="G125" s="86"/>
      <c r="H125" s="63">
        <f t="shared" si="1"/>
        <v>3300</v>
      </c>
      <c r="I125" s="18"/>
      <c r="J125" s="18"/>
    </row>
    <row r="126" spans="1:10" s="66" customFormat="1" x14ac:dyDescent="0.2">
      <c r="A126" s="73">
        <v>6310</v>
      </c>
      <c r="B126" s="73">
        <v>5163</v>
      </c>
      <c r="C126" s="143">
        <v>20166000000</v>
      </c>
      <c r="D126" s="6"/>
      <c r="E126" s="73" t="s">
        <v>75</v>
      </c>
      <c r="F126" s="74" t="s">
        <v>684</v>
      </c>
      <c r="G126" s="86"/>
      <c r="H126" s="63">
        <f t="shared" si="1"/>
        <v>3300</v>
      </c>
      <c r="I126" s="18"/>
      <c r="J126" s="18"/>
    </row>
    <row r="127" spans="1:10" s="66" customFormat="1" x14ac:dyDescent="0.2">
      <c r="A127" s="73">
        <v>6310</v>
      </c>
      <c r="B127" s="73">
        <v>5163</v>
      </c>
      <c r="C127" s="143">
        <v>20167000000</v>
      </c>
      <c r="D127" s="6"/>
      <c r="E127" s="73" t="s">
        <v>76</v>
      </c>
      <c r="F127" s="74" t="s">
        <v>684</v>
      </c>
      <c r="G127" s="86"/>
      <c r="H127" s="63">
        <f t="shared" si="1"/>
        <v>3300</v>
      </c>
      <c r="I127" s="18"/>
      <c r="J127" s="18"/>
    </row>
    <row r="128" spans="1:10" s="66" customFormat="1" x14ac:dyDescent="0.2">
      <c r="A128" s="73">
        <v>6310</v>
      </c>
      <c r="B128" s="73">
        <v>5163</v>
      </c>
      <c r="C128" s="143">
        <v>20168000000</v>
      </c>
      <c r="D128" s="6"/>
      <c r="E128" s="73" t="s">
        <v>1135</v>
      </c>
      <c r="F128" s="74" t="s">
        <v>684</v>
      </c>
      <c r="G128" s="86"/>
      <c r="H128" s="63">
        <f>600000/100</f>
        <v>6000</v>
      </c>
      <c r="I128" s="18"/>
      <c r="J128" s="18"/>
    </row>
    <row r="129" spans="1:10" s="66" customFormat="1" x14ac:dyDescent="0.2">
      <c r="A129" s="73">
        <v>6310</v>
      </c>
      <c r="B129" s="73">
        <v>5163</v>
      </c>
      <c r="C129" s="143">
        <v>20169000000</v>
      </c>
      <c r="D129" s="6"/>
      <c r="E129" s="73" t="s">
        <v>1136</v>
      </c>
      <c r="F129" s="74" t="s">
        <v>684</v>
      </c>
      <c r="G129" s="86"/>
      <c r="H129" s="63">
        <f>330000/100</f>
        <v>3300</v>
      </c>
      <c r="I129" s="18"/>
      <c r="J129" s="18"/>
    </row>
    <row r="130" spans="1:10" s="66" customFormat="1" x14ac:dyDescent="0.2">
      <c r="A130" s="73">
        <v>6310</v>
      </c>
      <c r="B130" s="73">
        <v>5163</v>
      </c>
      <c r="C130" s="143">
        <v>20170000000</v>
      </c>
      <c r="D130" s="6"/>
      <c r="E130" s="73" t="s">
        <v>77</v>
      </c>
      <c r="F130" s="74" t="s">
        <v>684</v>
      </c>
      <c r="G130" s="86"/>
      <c r="H130" s="63">
        <f>330000/100</f>
        <v>3300</v>
      </c>
      <c r="I130" s="18"/>
      <c r="J130" s="18"/>
    </row>
    <row r="131" spans="1:10" s="66" customFormat="1" x14ac:dyDescent="0.2">
      <c r="A131" s="73">
        <v>6310</v>
      </c>
      <c r="B131" s="73">
        <v>5163</v>
      </c>
      <c r="C131" s="143">
        <v>20183000000</v>
      </c>
      <c r="D131" s="6"/>
      <c r="E131" s="73" t="s">
        <v>1137</v>
      </c>
      <c r="F131" s="74" t="s">
        <v>684</v>
      </c>
      <c r="G131" s="86"/>
      <c r="H131" s="63">
        <f>160000/100</f>
        <v>1600</v>
      </c>
      <c r="I131" s="18"/>
      <c r="J131" s="18"/>
    </row>
    <row r="132" spans="1:10" s="66" customFormat="1" x14ac:dyDescent="0.2">
      <c r="A132" s="73">
        <v>6310</v>
      </c>
      <c r="B132" s="73">
        <v>5163</v>
      </c>
      <c r="C132" s="143">
        <v>20184000000</v>
      </c>
      <c r="D132" s="6"/>
      <c r="E132" s="73" t="s">
        <v>78</v>
      </c>
      <c r="F132" s="74" t="s">
        <v>684</v>
      </c>
      <c r="G132" s="86"/>
      <c r="H132" s="63">
        <f>50000/100</f>
        <v>500</v>
      </c>
      <c r="I132" s="18"/>
      <c r="J132" s="18"/>
    </row>
    <row r="133" spans="1:10" s="66" customFormat="1" x14ac:dyDescent="0.2">
      <c r="A133" s="73">
        <v>6310</v>
      </c>
      <c r="B133" s="73">
        <v>5163</v>
      </c>
      <c r="C133" s="143">
        <v>20185000000</v>
      </c>
      <c r="D133" s="6"/>
      <c r="E133" s="73" t="s">
        <v>79</v>
      </c>
      <c r="F133" s="74" t="s">
        <v>684</v>
      </c>
      <c r="G133" s="86"/>
      <c r="H133" s="63">
        <f>10000/100</f>
        <v>100</v>
      </c>
      <c r="I133" s="18"/>
      <c r="J133" s="18"/>
    </row>
    <row r="134" spans="1:10" s="66" customFormat="1" x14ac:dyDescent="0.2">
      <c r="A134" s="73">
        <v>6310</v>
      </c>
      <c r="B134" s="73">
        <v>5163</v>
      </c>
      <c r="C134" s="143">
        <v>20186000000</v>
      </c>
      <c r="D134" s="6"/>
      <c r="E134" s="73" t="s">
        <v>80</v>
      </c>
      <c r="F134" s="74" t="s">
        <v>684</v>
      </c>
      <c r="G134" s="86"/>
      <c r="H134" s="63">
        <f>160000/100</f>
        <v>1600</v>
      </c>
      <c r="I134" s="18"/>
      <c r="J134" s="18"/>
    </row>
    <row r="135" spans="1:10" s="66" customFormat="1" x14ac:dyDescent="0.2">
      <c r="A135" s="73"/>
      <c r="B135" s="73"/>
      <c r="C135" s="143"/>
      <c r="D135" s="6"/>
      <c r="E135" s="90" t="s">
        <v>676</v>
      </c>
      <c r="F135" s="74"/>
      <c r="G135" s="86"/>
      <c r="H135" s="63"/>
      <c r="I135" s="18"/>
      <c r="J135" s="18"/>
    </row>
    <row r="136" spans="1:10" s="66" customFormat="1" x14ac:dyDescent="0.2">
      <c r="A136" s="73">
        <v>6171</v>
      </c>
      <c r="B136" s="73">
        <v>5173</v>
      </c>
      <c r="C136" s="143">
        <v>20002000000</v>
      </c>
      <c r="D136" s="6"/>
      <c r="E136" s="73" t="s">
        <v>1</v>
      </c>
      <c r="F136" s="74" t="s">
        <v>684</v>
      </c>
      <c r="G136" s="86"/>
      <c r="H136" s="63">
        <f>200000/100</f>
        <v>2000</v>
      </c>
      <c r="I136" s="18"/>
      <c r="J136" s="18"/>
    </row>
    <row r="137" spans="1:10" s="66" customFormat="1" x14ac:dyDescent="0.2">
      <c r="A137" s="73">
        <v>6171</v>
      </c>
      <c r="B137" s="73">
        <v>5173</v>
      </c>
      <c r="C137" s="143">
        <v>20002000000</v>
      </c>
      <c r="D137" s="6"/>
      <c r="E137" s="73" t="s">
        <v>1</v>
      </c>
      <c r="F137" s="74" t="s">
        <v>685</v>
      </c>
      <c r="G137" s="86"/>
      <c r="H137" s="54">
        <f>200000/100</f>
        <v>2000</v>
      </c>
      <c r="I137" s="18"/>
      <c r="J137" s="18"/>
    </row>
    <row r="138" spans="1:10" s="66" customFormat="1" x14ac:dyDescent="0.2">
      <c r="A138" s="73">
        <v>6171</v>
      </c>
      <c r="B138" s="73">
        <v>5173</v>
      </c>
      <c r="C138" s="143">
        <v>20002000000</v>
      </c>
      <c r="D138" s="6"/>
      <c r="E138" s="73" t="s">
        <v>1</v>
      </c>
      <c r="F138" s="74" t="s">
        <v>686</v>
      </c>
      <c r="G138" s="86"/>
      <c r="H138" s="63">
        <f>650000/100</f>
        <v>6500</v>
      </c>
      <c r="I138" s="18"/>
      <c r="J138" s="18"/>
    </row>
    <row r="139" spans="1:10" s="66" customFormat="1" x14ac:dyDescent="0.2">
      <c r="A139" s="73"/>
      <c r="B139" s="73"/>
      <c r="C139" s="143"/>
      <c r="D139" s="6"/>
      <c r="E139" s="90" t="s">
        <v>677</v>
      </c>
      <c r="F139" s="74"/>
      <c r="G139" s="86"/>
      <c r="H139" s="63"/>
      <c r="I139" s="18"/>
      <c r="J139" s="18"/>
    </row>
    <row r="140" spans="1:10" s="66" customFormat="1" x14ac:dyDescent="0.2">
      <c r="A140" s="73">
        <v>6320</v>
      </c>
      <c r="B140" s="73">
        <v>5192</v>
      </c>
      <c r="C140" s="143">
        <v>20187000000</v>
      </c>
      <c r="D140" s="6"/>
      <c r="E140" s="73" t="s">
        <v>81</v>
      </c>
      <c r="F140" s="74" t="s">
        <v>684</v>
      </c>
      <c r="G140" s="86"/>
      <c r="H140" s="63">
        <f>6000000/100</f>
        <v>60000</v>
      </c>
      <c r="I140" s="18"/>
      <c r="J140" s="18"/>
    </row>
    <row r="141" spans="1:10" s="66" customFormat="1" x14ac:dyDescent="0.2">
      <c r="A141" s="73">
        <v>6171</v>
      </c>
      <c r="B141" s="73">
        <v>5192</v>
      </c>
      <c r="C141" s="143">
        <v>20207000000</v>
      </c>
      <c r="D141" s="6"/>
      <c r="E141" s="73" t="s">
        <v>94</v>
      </c>
      <c r="F141" s="74" t="s">
        <v>686</v>
      </c>
      <c r="G141" s="86"/>
      <c r="H141" s="63">
        <f>50000/100</f>
        <v>500</v>
      </c>
      <c r="I141" s="18"/>
      <c r="J141" s="18"/>
    </row>
    <row r="142" spans="1:10" s="66" customFormat="1" x14ac:dyDescent="0.2">
      <c r="A142" s="73"/>
      <c r="B142" s="73"/>
      <c r="C142" s="143"/>
      <c r="D142" s="6"/>
      <c r="E142" s="90" t="s">
        <v>689</v>
      </c>
      <c r="F142" s="74"/>
      <c r="G142" s="86"/>
      <c r="H142" s="63"/>
      <c r="I142" s="18"/>
      <c r="J142" s="18"/>
    </row>
    <row r="143" spans="1:10" s="66" customFormat="1" x14ac:dyDescent="0.2">
      <c r="A143" s="74">
        <v>2212</v>
      </c>
      <c r="B143" s="74">
        <v>5229</v>
      </c>
      <c r="C143" s="146">
        <v>20188000000</v>
      </c>
      <c r="D143" s="72"/>
      <c r="E143" s="74" t="s">
        <v>1169</v>
      </c>
      <c r="F143" s="74" t="s">
        <v>684</v>
      </c>
      <c r="G143" s="86"/>
      <c r="H143" s="54">
        <f>3000000/100</f>
        <v>30000</v>
      </c>
      <c r="I143" s="18"/>
      <c r="J143" s="18"/>
    </row>
    <row r="144" spans="1:10" s="66" customFormat="1" x14ac:dyDescent="0.2">
      <c r="A144" s="74">
        <v>6409</v>
      </c>
      <c r="B144" s="74">
        <v>5229</v>
      </c>
      <c r="C144" s="146">
        <v>20189000000</v>
      </c>
      <c r="D144" s="72"/>
      <c r="E144" s="74" t="s">
        <v>82</v>
      </c>
      <c r="F144" s="74" t="s">
        <v>684</v>
      </c>
      <c r="G144" s="86"/>
      <c r="H144" s="54">
        <f>19600000/100</f>
        <v>196000</v>
      </c>
      <c r="I144" s="18"/>
      <c r="J144" s="18"/>
    </row>
    <row r="145" spans="1:10" s="66" customFormat="1" x14ac:dyDescent="0.2">
      <c r="A145" s="74">
        <v>6409</v>
      </c>
      <c r="B145" s="74">
        <v>5229</v>
      </c>
      <c r="C145" s="146">
        <v>20190000000</v>
      </c>
      <c r="D145" s="72"/>
      <c r="E145" s="74" t="s">
        <v>83</v>
      </c>
      <c r="F145" s="74" t="s">
        <v>684</v>
      </c>
      <c r="G145" s="86"/>
      <c r="H145" s="54">
        <f>13600000/100</f>
        <v>136000</v>
      </c>
      <c r="I145" s="18"/>
      <c r="J145" s="18"/>
    </row>
    <row r="146" spans="1:10" s="66" customFormat="1" x14ac:dyDescent="0.2">
      <c r="A146" s="74">
        <v>6223</v>
      </c>
      <c r="B146" s="74">
        <v>5511</v>
      </c>
      <c r="C146" s="146">
        <v>20191000000</v>
      </c>
      <c r="D146" s="72"/>
      <c r="E146" s="74" t="s">
        <v>84</v>
      </c>
      <c r="F146" s="74" t="s">
        <v>684</v>
      </c>
      <c r="G146" s="86"/>
      <c r="H146" s="54">
        <f>51500000/100</f>
        <v>515000</v>
      </c>
      <c r="I146" s="18"/>
      <c r="J146" s="18"/>
    </row>
    <row r="147" spans="1:10" s="66" customFormat="1" x14ac:dyDescent="0.2">
      <c r="A147" s="74"/>
      <c r="B147" s="74"/>
      <c r="C147" s="146"/>
      <c r="D147" s="72"/>
      <c r="E147" s="91" t="s">
        <v>655</v>
      </c>
      <c r="F147" s="74"/>
      <c r="G147" s="86"/>
      <c r="H147" s="54"/>
      <c r="I147" s="18"/>
      <c r="J147" s="18"/>
    </row>
    <row r="148" spans="1:10" s="66" customFormat="1" x14ac:dyDescent="0.2">
      <c r="A148" s="73">
        <v>6399</v>
      </c>
      <c r="B148" s="73">
        <v>5362</v>
      </c>
      <c r="C148" s="143">
        <v>20032000000</v>
      </c>
      <c r="D148" s="6"/>
      <c r="E148" s="73" t="s">
        <v>90</v>
      </c>
      <c r="F148" s="74" t="s">
        <v>685</v>
      </c>
      <c r="G148" s="86"/>
      <c r="H148" s="54">
        <f>1500000/100</f>
        <v>15000</v>
      </c>
      <c r="I148" s="18"/>
      <c r="J148" s="18"/>
    </row>
    <row r="149" spans="1:10" s="66" customFormat="1" x14ac:dyDescent="0.2">
      <c r="A149" s="73">
        <v>6399</v>
      </c>
      <c r="B149" s="73">
        <v>5362</v>
      </c>
      <c r="C149" s="143">
        <v>20210000000</v>
      </c>
      <c r="D149" s="6"/>
      <c r="E149" s="73" t="s">
        <v>91</v>
      </c>
      <c r="F149" s="74" t="s">
        <v>685</v>
      </c>
      <c r="G149" s="86"/>
      <c r="H149" s="63">
        <f>600000000/100</f>
        <v>6000000</v>
      </c>
      <c r="I149" s="18"/>
      <c r="J149" s="18"/>
    </row>
    <row r="150" spans="1:10" s="66" customFormat="1" x14ac:dyDescent="0.2">
      <c r="A150" s="73">
        <v>6399</v>
      </c>
      <c r="B150" s="73">
        <v>5362</v>
      </c>
      <c r="C150" s="143">
        <v>20211000000</v>
      </c>
      <c r="D150" s="6"/>
      <c r="E150" s="73" t="s">
        <v>92</v>
      </c>
      <c r="F150" s="74" t="s">
        <v>685</v>
      </c>
      <c r="G150" s="86"/>
      <c r="H150" s="63">
        <f>3900000/100</f>
        <v>39000</v>
      </c>
      <c r="I150" s="18"/>
      <c r="J150" s="18"/>
    </row>
    <row r="151" spans="1:10" s="66" customFormat="1" x14ac:dyDescent="0.2">
      <c r="A151" s="73">
        <v>6171</v>
      </c>
      <c r="B151" s="73">
        <v>5363</v>
      </c>
      <c r="C151" s="143">
        <v>20212000000</v>
      </c>
      <c r="D151" s="6"/>
      <c r="E151" s="73" t="s">
        <v>93</v>
      </c>
      <c r="F151" s="74" t="s">
        <v>685</v>
      </c>
      <c r="G151" s="86"/>
      <c r="H151" s="63">
        <f>301341900/100</f>
        <v>3013419</v>
      </c>
      <c r="I151" s="18"/>
      <c r="J151" s="18"/>
    </row>
    <row r="152" spans="1:10" s="66" customFormat="1" x14ac:dyDescent="0.2">
      <c r="A152" s="73">
        <v>6399</v>
      </c>
      <c r="B152" s="73">
        <v>5363</v>
      </c>
      <c r="C152" s="143">
        <v>20212000000</v>
      </c>
      <c r="D152" s="6"/>
      <c r="E152" s="73" t="s">
        <v>93</v>
      </c>
      <c r="F152" s="74" t="s">
        <v>685</v>
      </c>
      <c r="G152" s="86"/>
      <c r="H152" s="63">
        <f>4000000/100</f>
        <v>40000</v>
      </c>
      <c r="I152" s="18"/>
      <c r="J152" s="18"/>
    </row>
    <row r="153" spans="1:10" s="66" customFormat="1" x14ac:dyDescent="0.2">
      <c r="A153" s="33"/>
      <c r="B153" s="33"/>
      <c r="C153" s="147"/>
      <c r="D153" s="6"/>
      <c r="E153" s="90" t="s">
        <v>161</v>
      </c>
      <c r="F153" s="74"/>
      <c r="G153" s="86"/>
      <c r="H153" s="63"/>
      <c r="I153" s="18"/>
      <c r="J153" s="18"/>
    </row>
    <row r="154" spans="1:10" s="66" customFormat="1" x14ac:dyDescent="0.2">
      <c r="A154" s="73">
        <v>6310</v>
      </c>
      <c r="B154" s="73">
        <v>6121</v>
      </c>
      <c r="C154" s="143">
        <v>20206000000</v>
      </c>
      <c r="D154" s="6"/>
      <c r="E154" s="73" t="s">
        <v>1170</v>
      </c>
      <c r="F154" s="74" t="s">
        <v>684</v>
      </c>
      <c r="G154" s="86"/>
      <c r="H154" s="54">
        <f>30000000/100</f>
        <v>300000</v>
      </c>
      <c r="I154" s="18"/>
      <c r="J154" s="18"/>
    </row>
    <row r="155" spans="1:10" s="66" customFormat="1" x14ac:dyDescent="0.2">
      <c r="A155" s="70"/>
      <c r="B155" s="70"/>
      <c r="C155" s="70"/>
      <c r="D155" s="11"/>
      <c r="E155" s="34" t="s">
        <v>31</v>
      </c>
      <c r="F155" s="34"/>
      <c r="G155" s="87">
        <f>SUM(H156)</f>
        <v>0</v>
      </c>
      <c r="H155" s="35"/>
      <c r="I155" s="18"/>
      <c r="J155" s="18"/>
    </row>
    <row r="156" spans="1:10" s="66" customFormat="1" x14ac:dyDescent="0.2">
      <c r="A156" s="21"/>
      <c r="B156" s="21"/>
      <c r="C156" s="148"/>
      <c r="D156" s="32"/>
      <c r="E156" s="74"/>
      <c r="F156" s="74" t="s">
        <v>56</v>
      </c>
      <c r="G156" s="86"/>
      <c r="H156" s="42">
        <v>0</v>
      </c>
      <c r="I156" s="18"/>
      <c r="J156" s="18"/>
    </row>
    <row r="157" spans="1:10" s="66" customFormat="1" x14ac:dyDescent="0.2">
      <c r="A157" s="32"/>
      <c r="B157" s="32"/>
      <c r="C157" s="32"/>
      <c r="D157" s="32"/>
      <c r="E157" s="34" t="s">
        <v>9</v>
      </c>
      <c r="F157" s="34"/>
      <c r="G157" s="87">
        <f>SUM(H158:H158)</f>
        <v>20080947</v>
      </c>
      <c r="H157" s="35"/>
      <c r="I157" s="18"/>
      <c r="J157" s="63"/>
    </row>
    <row r="158" spans="1:10" s="66" customFormat="1" x14ac:dyDescent="0.2">
      <c r="A158" s="109">
        <v>6409</v>
      </c>
      <c r="B158" s="109">
        <v>5901</v>
      </c>
      <c r="C158" s="149">
        <v>20192000000</v>
      </c>
      <c r="D158" s="72"/>
      <c r="E158" s="74" t="s">
        <v>85</v>
      </c>
      <c r="F158" s="74" t="s">
        <v>56</v>
      </c>
      <c r="G158" s="86"/>
      <c r="H158" s="54">
        <v>20080947</v>
      </c>
      <c r="I158" s="18"/>
      <c r="J158" s="63"/>
    </row>
    <row r="159" spans="1:10" s="66" customFormat="1" x14ac:dyDescent="0.2">
      <c r="A159" s="70"/>
      <c r="B159" s="70"/>
      <c r="C159" s="70"/>
      <c r="D159" s="11"/>
      <c r="E159" s="159" t="s">
        <v>57</v>
      </c>
      <c r="F159" s="159"/>
      <c r="G159" s="167">
        <f>SUM(H87:H158)</f>
        <v>54483966</v>
      </c>
      <c r="H159" s="168"/>
      <c r="I159" s="18"/>
      <c r="J159" s="63"/>
    </row>
    <row r="160" spans="1:10" s="66" customFormat="1" x14ac:dyDescent="0.2">
      <c r="A160" s="70"/>
      <c r="B160" s="70"/>
      <c r="C160" s="70"/>
      <c r="D160" s="11"/>
      <c r="E160" s="88"/>
      <c r="F160" s="88"/>
      <c r="G160" s="89"/>
      <c r="H160" s="166"/>
      <c r="I160" s="18"/>
      <c r="J160" s="18"/>
    </row>
    <row r="161" spans="1:10" s="66" customFormat="1" ht="15" x14ac:dyDescent="0.2">
      <c r="D161" s="36"/>
      <c r="E161" s="156" t="s">
        <v>243</v>
      </c>
      <c r="F161" s="130"/>
      <c r="G161" s="164">
        <f>SUM(G162:G214)</f>
        <v>26474100</v>
      </c>
      <c r="H161" s="165"/>
      <c r="I161" s="18"/>
      <c r="J161" s="18"/>
    </row>
    <row r="162" spans="1:10" s="66" customFormat="1" x14ac:dyDescent="0.2">
      <c r="D162" s="36"/>
      <c r="E162" s="34" t="s">
        <v>1112</v>
      </c>
      <c r="F162" s="112"/>
      <c r="G162" s="87">
        <f>SUM(H163:H164)</f>
        <v>6155200</v>
      </c>
      <c r="H162" s="158"/>
      <c r="I162" s="18"/>
      <c r="J162" s="18"/>
    </row>
    <row r="163" spans="1:10" s="66" customFormat="1" x14ac:dyDescent="0.2">
      <c r="D163" s="36"/>
      <c r="E163" s="74" t="s">
        <v>1113</v>
      </c>
      <c r="F163" s="73" t="s">
        <v>15</v>
      </c>
      <c r="G163" s="86"/>
      <c r="H163" s="79">
        <v>4578000</v>
      </c>
      <c r="I163" s="18" t="s">
        <v>678</v>
      </c>
      <c r="J163" s="18"/>
    </row>
    <row r="164" spans="1:10" s="66" customFormat="1" x14ac:dyDescent="0.2">
      <c r="D164" s="36"/>
      <c r="E164" s="74" t="s">
        <v>742</v>
      </c>
      <c r="F164" s="73" t="s">
        <v>15</v>
      </c>
      <c r="G164" s="86"/>
      <c r="H164" s="79">
        <v>1577200</v>
      </c>
      <c r="I164" s="18"/>
      <c r="J164" s="18"/>
    </row>
    <row r="165" spans="1:10" s="66" customFormat="1" x14ac:dyDescent="0.2">
      <c r="A165" s="78" t="s">
        <v>86</v>
      </c>
      <c r="B165" s="78" t="s">
        <v>87</v>
      </c>
      <c r="C165" s="145" t="s">
        <v>88</v>
      </c>
      <c r="D165" s="188"/>
      <c r="E165" s="34" t="s">
        <v>160</v>
      </c>
      <c r="F165" s="34"/>
      <c r="G165" s="87">
        <f>SUM(H166:H198)</f>
        <v>7449000</v>
      </c>
      <c r="H165" s="35"/>
      <c r="I165" s="18"/>
      <c r="J165" s="18"/>
    </row>
    <row r="166" spans="1:10" s="66" customFormat="1" x14ac:dyDescent="0.2">
      <c r="A166" s="78"/>
      <c r="B166" s="78"/>
      <c r="C166" s="145"/>
      <c r="D166" s="188"/>
      <c r="E166" s="88" t="s">
        <v>651</v>
      </c>
      <c r="F166" s="88"/>
      <c r="G166" s="89"/>
      <c r="H166" s="24"/>
      <c r="I166" s="18"/>
      <c r="J166" s="18"/>
    </row>
    <row r="167" spans="1:10" s="66" customFormat="1" x14ac:dyDescent="0.2">
      <c r="A167" s="73">
        <v>6171</v>
      </c>
      <c r="B167" s="73">
        <v>5136</v>
      </c>
      <c r="C167" s="143">
        <v>20001000000</v>
      </c>
      <c r="D167" s="6"/>
      <c r="E167" s="73" t="s">
        <v>1162</v>
      </c>
      <c r="F167" s="74" t="s">
        <v>234</v>
      </c>
      <c r="G167" s="86"/>
      <c r="H167" s="54">
        <v>2000</v>
      </c>
      <c r="I167" s="18"/>
      <c r="J167" s="18"/>
    </row>
    <row r="168" spans="1:10" s="66" customFormat="1" x14ac:dyDescent="0.2">
      <c r="A168" s="73">
        <v>6171</v>
      </c>
      <c r="B168" s="73">
        <v>5136</v>
      </c>
      <c r="C168" s="143">
        <v>20001000000</v>
      </c>
      <c r="D168" s="6"/>
      <c r="E168" s="73" t="s">
        <v>1162</v>
      </c>
      <c r="F168" s="74" t="s">
        <v>242</v>
      </c>
      <c r="G168" s="86"/>
      <c r="H168" s="54">
        <v>10000</v>
      </c>
      <c r="I168" s="18"/>
      <c r="J168" s="18"/>
    </row>
    <row r="169" spans="1:10" s="66" customFormat="1" x14ac:dyDescent="0.2">
      <c r="A169" s="73">
        <v>6171</v>
      </c>
      <c r="B169" s="73">
        <v>5139</v>
      </c>
      <c r="C169" s="143">
        <v>20004000000</v>
      </c>
      <c r="D169" s="6"/>
      <c r="E169" s="73" t="s">
        <v>2</v>
      </c>
      <c r="F169" s="74" t="s">
        <v>242</v>
      </c>
      <c r="G169" s="86"/>
      <c r="H169" s="54">
        <v>25000</v>
      </c>
      <c r="I169" s="18"/>
      <c r="J169" s="18"/>
    </row>
    <row r="170" spans="1:10" s="66" customFormat="1" x14ac:dyDescent="0.2">
      <c r="A170" s="73">
        <v>6171</v>
      </c>
      <c r="B170" s="73">
        <v>5139</v>
      </c>
      <c r="C170" s="143">
        <v>20004000000</v>
      </c>
      <c r="D170" s="6"/>
      <c r="E170" s="73" t="s">
        <v>2</v>
      </c>
      <c r="F170" s="74" t="s">
        <v>234</v>
      </c>
      <c r="G170" s="86"/>
      <c r="H170" s="54">
        <v>15000</v>
      </c>
      <c r="I170" s="18"/>
      <c r="J170" s="18"/>
    </row>
    <row r="171" spans="1:10" s="66" customFormat="1" x14ac:dyDescent="0.2">
      <c r="A171" s="73">
        <v>6171</v>
      </c>
      <c r="B171" s="73">
        <v>5139</v>
      </c>
      <c r="C171" s="143">
        <v>20239000000</v>
      </c>
      <c r="D171" s="6"/>
      <c r="E171" s="73" t="s">
        <v>1140</v>
      </c>
      <c r="F171" s="74" t="s">
        <v>242</v>
      </c>
      <c r="G171" s="86"/>
      <c r="H171" s="54">
        <v>180000</v>
      </c>
      <c r="I171" s="18"/>
      <c r="J171" s="18"/>
    </row>
    <row r="172" spans="1:10" s="66" customFormat="1" x14ac:dyDescent="0.2">
      <c r="A172" s="73"/>
      <c r="B172" s="73"/>
      <c r="C172" s="143"/>
      <c r="D172" s="6"/>
      <c r="E172" s="90" t="s">
        <v>652</v>
      </c>
      <c r="F172" s="74"/>
      <c r="G172" s="86"/>
      <c r="H172" s="54"/>
      <c r="I172" s="18"/>
      <c r="J172" s="18"/>
    </row>
    <row r="173" spans="1:10" s="66" customFormat="1" x14ac:dyDescent="0.2">
      <c r="A173" s="73">
        <v>6171</v>
      </c>
      <c r="B173" s="73">
        <v>5151</v>
      </c>
      <c r="C173" s="143">
        <v>20015000000</v>
      </c>
      <c r="D173" s="6"/>
      <c r="E173" s="73" t="s">
        <v>205</v>
      </c>
      <c r="F173" s="74" t="s">
        <v>242</v>
      </c>
      <c r="G173" s="86"/>
      <c r="H173" s="54">
        <v>15000</v>
      </c>
      <c r="I173" s="18"/>
      <c r="J173" s="18"/>
    </row>
    <row r="174" spans="1:10" s="66" customFormat="1" x14ac:dyDescent="0.2">
      <c r="A174" s="73"/>
      <c r="B174" s="73"/>
      <c r="C174" s="143"/>
      <c r="D174" s="6"/>
      <c r="E174" s="90" t="s">
        <v>653</v>
      </c>
      <c r="F174" s="74"/>
      <c r="G174" s="86"/>
      <c r="H174" s="54"/>
      <c r="I174" s="18"/>
      <c r="J174" s="18"/>
    </row>
    <row r="175" spans="1:10" s="66" customFormat="1" x14ac:dyDescent="0.2">
      <c r="A175" s="73">
        <v>3639</v>
      </c>
      <c r="B175" s="73">
        <v>5166</v>
      </c>
      <c r="C175" s="143">
        <v>20005000000</v>
      </c>
      <c r="D175" s="6"/>
      <c r="E175" s="73" t="s">
        <v>3</v>
      </c>
      <c r="F175" s="74" t="s">
        <v>234</v>
      </c>
      <c r="G175" s="86"/>
      <c r="H175" s="54">
        <v>3000000</v>
      </c>
      <c r="I175" s="18"/>
      <c r="J175" s="18"/>
    </row>
    <row r="176" spans="1:10" s="66" customFormat="1" x14ac:dyDescent="0.2">
      <c r="A176" s="73">
        <v>6171</v>
      </c>
      <c r="B176" s="73">
        <v>5167</v>
      </c>
      <c r="C176" s="143">
        <v>20033000000</v>
      </c>
      <c r="D176" s="6"/>
      <c r="E176" s="73" t="s">
        <v>230</v>
      </c>
      <c r="F176" s="74" t="s">
        <v>234</v>
      </c>
      <c r="G176" s="86"/>
      <c r="H176" s="54">
        <v>10000</v>
      </c>
      <c r="I176" s="18"/>
      <c r="J176" s="18"/>
    </row>
    <row r="177" spans="1:10" s="66" customFormat="1" x14ac:dyDescent="0.2">
      <c r="A177" s="73">
        <v>3639</v>
      </c>
      <c r="B177" s="73">
        <v>5169</v>
      </c>
      <c r="C177" s="143">
        <v>20236000000</v>
      </c>
      <c r="D177" s="6"/>
      <c r="E177" s="73" t="s">
        <v>232</v>
      </c>
      <c r="F177" s="74" t="s">
        <v>234</v>
      </c>
      <c r="G177" s="86"/>
      <c r="H177" s="54">
        <v>50000</v>
      </c>
      <c r="I177" s="18"/>
      <c r="J177" s="18"/>
    </row>
    <row r="178" spans="1:10" s="66" customFormat="1" x14ac:dyDescent="0.2">
      <c r="A178" s="73">
        <v>6171</v>
      </c>
      <c r="B178" s="73">
        <v>5166</v>
      </c>
      <c r="C178" s="143">
        <v>20005000000</v>
      </c>
      <c r="D178" s="6"/>
      <c r="E178" s="73" t="s">
        <v>3</v>
      </c>
      <c r="F178" s="74" t="s">
        <v>242</v>
      </c>
      <c r="G178" s="86"/>
      <c r="H178" s="54">
        <v>300000</v>
      </c>
      <c r="I178" s="18"/>
      <c r="J178" s="18"/>
    </row>
    <row r="179" spans="1:10" s="66" customFormat="1" x14ac:dyDescent="0.2">
      <c r="A179" s="73">
        <v>6171</v>
      </c>
      <c r="B179" s="73">
        <v>5169</v>
      </c>
      <c r="C179" s="143">
        <v>20006000000</v>
      </c>
      <c r="D179" s="6"/>
      <c r="E179" s="73" t="s">
        <v>59</v>
      </c>
      <c r="F179" s="74" t="s">
        <v>242</v>
      </c>
      <c r="G179" s="86"/>
      <c r="H179" s="54">
        <v>700000</v>
      </c>
      <c r="I179" s="18"/>
      <c r="J179" s="18"/>
    </row>
    <row r="180" spans="1:10" s="66" customFormat="1" x14ac:dyDescent="0.2">
      <c r="A180" s="73">
        <v>6171</v>
      </c>
      <c r="B180" s="73">
        <v>5167</v>
      </c>
      <c r="C180" s="143">
        <v>20033000000</v>
      </c>
      <c r="D180" s="6"/>
      <c r="E180" s="73" t="s">
        <v>230</v>
      </c>
      <c r="F180" s="74" t="s">
        <v>242</v>
      </c>
      <c r="G180" s="86"/>
      <c r="H180" s="54">
        <v>30000</v>
      </c>
      <c r="I180" s="18"/>
      <c r="J180" s="18"/>
    </row>
    <row r="181" spans="1:10" s="66" customFormat="1" x14ac:dyDescent="0.2">
      <c r="A181" s="73">
        <v>3612</v>
      </c>
      <c r="B181" s="73">
        <v>5164</v>
      </c>
      <c r="C181" s="143">
        <v>20241000000</v>
      </c>
      <c r="D181" s="6"/>
      <c r="E181" s="73" t="s">
        <v>235</v>
      </c>
      <c r="F181" s="74" t="s">
        <v>242</v>
      </c>
      <c r="G181" s="86"/>
      <c r="H181" s="54">
        <v>200000</v>
      </c>
      <c r="I181" s="18"/>
      <c r="J181" s="18"/>
    </row>
    <row r="182" spans="1:10" s="66" customFormat="1" x14ac:dyDescent="0.2">
      <c r="A182" s="73">
        <v>6171</v>
      </c>
      <c r="B182" s="73">
        <v>5168</v>
      </c>
      <c r="C182" s="143">
        <v>20242000000</v>
      </c>
      <c r="D182" s="6"/>
      <c r="E182" s="73" t="s">
        <v>1139</v>
      </c>
      <c r="F182" s="74" t="s">
        <v>242</v>
      </c>
      <c r="G182" s="86"/>
      <c r="H182" s="54">
        <v>150000</v>
      </c>
      <c r="I182" s="18"/>
      <c r="J182" s="18"/>
    </row>
    <row r="183" spans="1:10" s="66" customFormat="1" x14ac:dyDescent="0.2">
      <c r="A183" s="73">
        <v>6171</v>
      </c>
      <c r="B183" s="73">
        <v>5169</v>
      </c>
      <c r="C183" s="143">
        <v>20243000000</v>
      </c>
      <c r="D183" s="6"/>
      <c r="E183" s="73" t="s">
        <v>236</v>
      </c>
      <c r="F183" s="74" t="s">
        <v>242</v>
      </c>
      <c r="G183" s="86"/>
      <c r="H183" s="54">
        <v>1405000</v>
      </c>
      <c r="I183" s="18"/>
      <c r="J183" s="18"/>
    </row>
    <row r="184" spans="1:10" s="66" customFormat="1" x14ac:dyDescent="0.2">
      <c r="A184" s="73">
        <v>6171</v>
      </c>
      <c r="B184" s="73">
        <v>5169</v>
      </c>
      <c r="C184" s="143">
        <v>20247000000</v>
      </c>
      <c r="D184" s="6"/>
      <c r="E184" s="73" t="s">
        <v>237</v>
      </c>
      <c r="F184" s="74" t="s">
        <v>242</v>
      </c>
      <c r="G184" s="86"/>
      <c r="H184" s="54">
        <v>600000</v>
      </c>
      <c r="I184" s="18"/>
      <c r="J184" s="18"/>
    </row>
    <row r="185" spans="1:10" s="66" customFormat="1" x14ac:dyDescent="0.2">
      <c r="A185" s="73">
        <v>3612</v>
      </c>
      <c r="B185" s="73">
        <v>5169</v>
      </c>
      <c r="C185" s="143">
        <v>20248000000</v>
      </c>
      <c r="D185" s="6"/>
      <c r="E185" s="73" t="s">
        <v>1138</v>
      </c>
      <c r="F185" s="74" t="s">
        <v>242</v>
      </c>
      <c r="G185" s="86"/>
      <c r="H185" s="54">
        <v>100000</v>
      </c>
      <c r="I185" s="18"/>
      <c r="J185" s="18"/>
    </row>
    <row r="186" spans="1:10" s="66" customFormat="1" x14ac:dyDescent="0.2">
      <c r="A186" s="73">
        <v>3111</v>
      </c>
      <c r="B186" s="73">
        <v>5169</v>
      </c>
      <c r="C186" s="143">
        <v>20249000000</v>
      </c>
      <c r="D186" s="6"/>
      <c r="E186" s="73" t="s">
        <v>1171</v>
      </c>
      <c r="F186" s="74" t="s">
        <v>242</v>
      </c>
      <c r="G186" s="86"/>
      <c r="H186" s="54">
        <v>25000</v>
      </c>
      <c r="I186" s="18"/>
      <c r="J186" s="18"/>
    </row>
    <row r="187" spans="1:10" s="66" customFormat="1" x14ac:dyDescent="0.2">
      <c r="A187" s="73">
        <v>3113</v>
      </c>
      <c r="B187" s="73">
        <v>5169</v>
      </c>
      <c r="C187" s="143">
        <v>20250000000</v>
      </c>
      <c r="D187" s="6"/>
      <c r="E187" s="73" t="s">
        <v>1172</v>
      </c>
      <c r="F187" s="74" t="s">
        <v>242</v>
      </c>
      <c r="G187" s="86"/>
      <c r="H187" s="54">
        <v>15000</v>
      </c>
      <c r="I187" s="18"/>
      <c r="J187" s="18"/>
    </row>
    <row r="188" spans="1:10" s="66" customFormat="1" x14ac:dyDescent="0.2">
      <c r="A188" s="73"/>
      <c r="B188" s="73"/>
      <c r="C188" s="143"/>
      <c r="D188" s="6"/>
      <c r="E188" s="90" t="s">
        <v>676</v>
      </c>
      <c r="F188" s="74"/>
      <c r="G188" s="86"/>
      <c r="H188" s="54"/>
      <c r="I188" s="18"/>
      <c r="J188" s="18"/>
    </row>
    <row r="189" spans="1:10" s="66" customFormat="1" x14ac:dyDescent="0.2">
      <c r="A189" s="73">
        <v>6171</v>
      </c>
      <c r="B189" s="73">
        <v>5173</v>
      </c>
      <c r="C189" s="143">
        <v>20002000000</v>
      </c>
      <c r="D189" s="6"/>
      <c r="E189" s="73" t="s">
        <v>1</v>
      </c>
      <c r="F189" s="74" t="s">
        <v>234</v>
      </c>
      <c r="G189" s="86"/>
      <c r="H189" s="54">
        <v>5000</v>
      </c>
      <c r="I189" s="18"/>
      <c r="J189" s="18"/>
    </row>
    <row r="190" spans="1:10" s="66" customFormat="1" x14ac:dyDescent="0.2">
      <c r="A190" s="73">
        <v>6171</v>
      </c>
      <c r="B190" s="73">
        <v>5173</v>
      </c>
      <c r="C190" s="143">
        <v>20002000000</v>
      </c>
      <c r="D190" s="6"/>
      <c r="E190" s="73" t="s">
        <v>1</v>
      </c>
      <c r="F190" s="74" t="s">
        <v>242</v>
      </c>
      <c r="G190" s="86"/>
      <c r="H190" s="54">
        <v>10000</v>
      </c>
      <c r="I190" s="18"/>
      <c r="J190" s="18"/>
    </row>
    <row r="191" spans="1:10" s="66" customFormat="1" x14ac:dyDescent="0.2">
      <c r="A191" s="73">
        <v>6171</v>
      </c>
      <c r="B191" s="73">
        <v>5171</v>
      </c>
      <c r="C191" s="143">
        <v>20007000000</v>
      </c>
      <c r="D191" s="6"/>
      <c r="E191" s="73" t="s">
        <v>198</v>
      </c>
      <c r="F191" s="74" t="s">
        <v>242</v>
      </c>
      <c r="G191" s="86"/>
      <c r="H191" s="54">
        <v>200000</v>
      </c>
      <c r="I191" s="18"/>
      <c r="J191" s="18"/>
    </row>
    <row r="192" spans="1:10" s="66" customFormat="1" x14ac:dyDescent="0.2">
      <c r="A192" s="73">
        <v>6171</v>
      </c>
      <c r="B192" s="73">
        <v>5175</v>
      </c>
      <c r="C192" s="143">
        <v>20008000000</v>
      </c>
      <c r="D192" s="6"/>
      <c r="E192" s="73" t="s">
        <v>186</v>
      </c>
      <c r="F192" s="74" t="s">
        <v>242</v>
      </c>
      <c r="G192" s="86"/>
      <c r="H192" s="54">
        <v>40000</v>
      </c>
      <c r="I192" s="18"/>
      <c r="J192" s="18"/>
    </row>
    <row r="193" spans="1:10" s="66" customFormat="1" x14ac:dyDescent="0.2">
      <c r="A193" s="73">
        <v>6171</v>
      </c>
      <c r="B193" s="73">
        <v>5175</v>
      </c>
      <c r="C193" s="143">
        <v>20251000000</v>
      </c>
      <c r="D193" s="6"/>
      <c r="E193" s="73" t="s">
        <v>238</v>
      </c>
      <c r="F193" s="74" t="s">
        <v>242</v>
      </c>
      <c r="G193" s="86"/>
      <c r="H193" s="54">
        <v>37000</v>
      </c>
      <c r="I193" s="18"/>
      <c r="J193" s="18"/>
    </row>
    <row r="194" spans="1:10" s="66" customFormat="1" x14ac:dyDescent="0.2">
      <c r="A194" s="73">
        <v>6171</v>
      </c>
      <c r="B194" s="73">
        <v>5176</v>
      </c>
      <c r="C194" s="143">
        <v>20254000000</v>
      </c>
      <c r="D194" s="6"/>
      <c r="E194" s="73" t="s">
        <v>239</v>
      </c>
      <c r="F194" s="74" t="s">
        <v>242</v>
      </c>
      <c r="G194" s="86"/>
      <c r="H194" s="54">
        <v>25000</v>
      </c>
      <c r="I194" s="18"/>
      <c r="J194" s="18"/>
    </row>
    <row r="195" spans="1:10" s="66" customFormat="1" x14ac:dyDescent="0.2">
      <c r="A195" s="73"/>
      <c r="B195" s="73"/>
      <c r="C195" s="143"/>
      <c r="D195" s="6"/>
      <c r="E195" s="90" t="s">
        <v>689</v>
      </c>
      <c r="F195" s="74"/>
      <c r="G195" s="86"/>
      <c r="H195" s="54"/>
      <c r="I195" s="18"/>
      <c r="J195" s="18"/>
    </row>
    <row r="196" spans="1:10" s="66" customFormat="1" x14ac:dyDescent="0.2">
      <c r="A196" s="73">
        <v>3639</v>
      </c>
      <c r="B196" s="73">
        <v>5229</v>
      </c>
      <c r="C196" s="143">
        <v>20237000000</v>
      </c>
      <c r="D196" s="6"/>
      <c r="E196" s="73" t="s">
        <v>1186</v>
      </c>
      <c r="F196" s="74" t="s">
        <v>234</v>
      </c>
      <c r="G196" s="86"/>
      <c r="H196" s="54">
        <v>100000</v>
      </c>
      <c r="I196" s="18"/>
      <c r="J196" s="18"/>
    </row>
    <row r="197" spans="1:10" s="66" customFormat="1" x14ac:dyDescent="0.2">
      <c r="A197" s="73">
        <v>3419</v>
      </c>
      <c r="B197" s="73">
        <v>5222</v>
      </c>
      <c r="C197" s="143">
        <v>20868000000</v>
      </c>
      <c r="D197" s="6"/>
      <c r="E197" s="73" t="s">
        <v>233</v>
      </c>
      <c r="F197" s="74" t="s">
        <v>234</v>
      </c>
      <c r="G197" s="86"/>
      <c r="H197" s="54">
        <v>100000</v>
      </c>
      <c r="I197" s="18"/>
      <c r="J197" s="18"/>
    </row>
    <row r="198" spans="1:10" s="66" customFormat="1" x14ac:dyDescent="0.2">
      <c r="A198" s="73">
        <v>3429</v>
      </c>
      <c r="B198" s="73">
        <v>5229</v>
      </c>
      <c r="C198" s="143">
        <v>20869000000</v>
      </c>
      <c r="D198" s="6"/>
      <c r="E198" s="73" t="s">
        <v>1185</v>
      </c>
      <c r="F198" s="74" t="s">
        <v>234</v>
      </c>
      <c r="G198" s="86"/>
      <c r="H198" s="54">
        <v>100000</v>
      </c>
      <c r="I198" s="18"/>
      <c r="J198" s="18"/>
    </row>
    <row r="199" spans="1:10" s="66" customFormat="1" x14ac:dyDescent="0.2">
      <c r="D199" s="36"/>
      <c r="E199" s="34" t="s">
        <v>31</v>
      </c>
      <c r="F199" s="34"/>
      <c r="G199" s="87">
        <f>SUM(H200:H214)</f>
        <v>12869900</v>
      </c>
      <c r="H199" s="35"/>
      <c r="I199" s="18"/>
      <c r="J199" s="18"/>
    </row>
    <row r="200" spans="1:10" s="66" customFormat="1" x14ac:dyDescent="0.2">
      <c r="A200" s="73">
        <v>6171</v>
      </c>
      <c r="B200" s="73">
        <v>5169</v>
      </c>
      <c r="C200" s="143">
        <v>20567000000</v>
      </c>
      <c r="D200" s="6"/>
      <c r="E200" s="73" t="s">
        <v>1173</v>
      </c>
      <c r="F200" s="74" t="s">
        <v>242</v>
      </c>
      <c r="G200" s="86"/>
      <c r="H200" s="54">
        <v>150000</v>
      </c>
      <c r="I200" s="18"/>
      <c r="J200" s="18"/>
    </row>
    <row r="201" spans="1:10" s="66" customFormat="1" x14ac:dyDescent="0.2">
      <c r="A201" s="73">
        <v>6171</v>
      </c>
      <c r="B201" s="73">
        <v>5139</v>
      </c>
      <c r="C201" s="143">
        <v>20568000000</v>
      </c>
      <c r="D201" s="6"/>
      <c r="E201" s="44" t="s">
        <v>1174</v>
      </c>
      <c r="F201" s="74" t="s">
        <v>242</v>
      </c>
      <c r="G201" s="86"/>
      <c r="H201" s="54">
        <v>500000</v>
      </c>
      <c r="I201" s="18"/>
      <c r="J201" s="18"/>
    </row>
    <row r="202" spans="1:10" s="66" customFormat="1" x14ac:dyDescent="0.2">
      <c r="A202" s="73">
        <v>6171</v>
      </c>
      <c r="B202" s="73">
        <v>5175</v>
      </c>
      <c r="C202" s="143">
        <v>20570000000</v>
      </c>
      <c r="D202" s="6"/>
      <c r="E202" s="73" t="s">
        <v>1175</v>
      </c>
      <c r="F202" s="74" t="s">
        <v>242</v>
      </c>
      <c r="G202" s="86"/>
      <c r="H202" s="54">
        <v>75000</v>
      </c>
      <c r="I202" s="18"/>
      <c r="J202" s="18"/>
    </row>
    <row r="203" spans="1:10" s="66" customFormat="1" x14ac:dyDescent="0.2">
      <c r="A203" s="73">
        <v>6171</v>
      </c>
      <c r="B203" s="73">
        <v>5169</v>
      </c>
      <c r="C203" s="143">
        <v>20859000000</v>
      </c>
      <c r="D203" s="6"/>
      <c r="E203" s="73" t="s">
        <v>1176</v>
      </c>
      <c r="F203" s="74" t="s">
        <v>242</v>
      </c>
      <c r="G203" s="86"/>
      <c r="H203" s="54">
        <v>2200000</v>
      </c>
      <c r="I203" s="18"/>
      <c r="J203" s="18"/>
    </row>
    <row r="204" spans="1:10" s="66" customFormat="1" x14ac:dyDescent="0.2">
      <c r="A204" s="73">
        <v>6171</v>
      </c>
      <c r="B204" s="73">
        <v>5137</v>
      </c>
      <c r="C204" s="143">
        <v>20861000000</v>
      </c>
      <c r="D204" s="6"/>
      <c r="E204" s="73" t="s">
        <v>1177</v>
      </c>
      <c r="F204" s="74" t="s">
        <v>242</v>
      </c>
      <c r="G204" s="86"/>
      <c r="H204" s="54">
        <v>80000</v>
      </c>
      <c r="I204" s="18"/>
      <c r="J204" s="18"/>
    </row>
    <row r="205" spans="1:10" s="66" customFormat="1" x14ac:dyDescent="0.2">
      <c r="A205" s="73">
        <v>6171</v>
      </c>
      <c r="B205" s="73">
        <v>5169</v>
      </c>
      <c r="C205" s="143">
        <v>20864000000</v>
      </c>
      <c r="D205" s="6"/>
      <c r="E205" s="74" t="s">
        <v>1187</v>
      </c>
      <c r="F205" s="74" t="s">
        <v>242</v>
      </c>
      <c r="G205" s="86"/>
      <c r="H205" s="54">
        <v>200000</v>
      </c>
      <c r="I205" s="18"/>
      <c r="J205" s="18"/>
    </row>
    <row r="206" spans="1:10" s="66" customFormat="1" x14ac:dyDescent="0.2">
      <c r="A206" s="68">
        <v>6171</v>
      </c>
      <c r="B206" s="68">
        <v>5021</v>
      </c>
      <c r="C206" s="150">
        <v>20238000000</v>
      </c>
      <c r="D206" s="72"/>
      <c r="E206" s="74" t="s">
        <v>1178</v>
      </c>
      <c r="F206" s="74" t="s">
        <v>242</v>
      </c>
      <c r="G206" s="86"/>
      <c r="H206" s="54">
        <v>3000000</v>
      </c>
      <c r="I206" s="18"/>
      <c r="J206" s="18"/>
    </row>
    <row r="207" spans="1:10" s="66" customFormat="1" x14ac:dyDescent="0.2">
      <c r="A207" s="68">
        <v>3412</v>
      </c>
      <c r="B207" s="68">
        <v>5169</v>
      </c>
      <c r="C207" s="150">
        <v>20260000000</v>
      </c>
      <c r="D207" s="72"/>
      <c r="E207" s="74" t="s">
        <v>1179</v>
      </c>
      <c r="F207" s="74" t="s">
        <v>242</v>
      </c>
      <c r="G207" s="86"/>
      <c r="H207" s="54">
        <v>108900</v>
      </c>
      <c r="I207" s="18"/>
      <c r="J207" s="18"/>
    </row>
    <row r="208" spans="1:10" s="66" customFormat="1" x14ac:dyDescent="0.2">
      <c r="A208" s="68">
        <v>3412</v>
      </c>
      <c r="B208" s="68">
        <v>6121</v>
      </c>
      <c r="C208" s="150">
        <v>20260000000</v>
      </c>
      <c r="D208" s="72"/>
      <c r="E208" s="74" t="s">
        <v>1180</v>
      </c>
      <c r="F208" s="74" t="s">
        <v>242</v>
      </c>
      <c r="G208" s="86"/>
      <c r="H208" s="54">
        <v>4240000</v>
      </c>
      <c r="I208" s="18"/>
      <c r="J208" s="18"/>
    </row>
    <row r="209" spans="1:10" s="66" customFormat="1" x14ac:dyDescent="0.2">
      <c r="A209" s="68">
        <v>3639</v>
      </c>
      <c r="B209" s="68">
        <v>5169</v>
      </c>
      <c r="C209" s="150">
        <v>20561000000</v>
      </c>
      <c r="D209" s="72"/>
      <c r="E209" s="74" t="s">
        <v>1188</v>
      </c>
      <c r="F209" s="74" t="s">
        <v>242</v>
      </c>
      <c r="G209" s="86"/>
      <c r="H209" s="54">
        <v>134000</v>
      </c>
      <c r="I209" s="18"/>
      <c r="J209" s="18"/>
    </row>
    <row r="210" spans="1:10" s="66" customFormat="1" x14ac:dyDescent="0.2">
      <c r="A210" s="68">
        <v>3639</v>
      </c>
      <c r="B210" s="68">
        <v>5169</v>
      </c>
      <c r="C210" s="150">
        <v>20562000000</v>
      </c>
      <c r="D210" s="72"/>
      <c r="E210" s="74" t="s">
        <v>1181</v>
      </c>
      <c r="F210" s="74" t="s">
        <v>242</v>
      </c>
      <c r="G210" s="86"/>
      <c r="H210" s="54">
        <v>82000</v>
      </c>
      <c r="I210" s="18"/>
      <c r="J210" s="18"/>
    </row>
    <row r="211" spans="1:10" s="66" customFormat="1" x14ac:dyDescent="0.2">
      <c r="A211" s="33"/>
      <c r="B211" s="33"/>
      <c r="C211" s="147"/>
      <c r="D211" s="6"/>
      <c r="E211" s="34" t="s">
        <v>161</v>
      </c>
      <c r="F211" s="74"/>
      <c r="G211" s="86"/>
      <c r="H211" s="54"/>
      <c r="I211" s="18"/>
      <c r="J211" s="18"/>
    </row>
    <row r="212" spans="1:10" s="66" customFormat="1" x14ac:dyDescent="0.2">
      <c r="A212" s="73">
        <v>2212</v>
      </c>
      <c r="B212" s="73">
        <v>6119</v>
      </c>
      <c r="C212" s="143">
        <v>20255000000</v>
      </c>
      <c r="D212" s="6"/>
      <c r="E212" s="73" t="s">
        <v>240</v>
      </c>
      <c r="F212" s="74" t="s">
        <v>242</v>
      </c>
      <c r="G212" s="86"/>
      <c r="H212" s="54">
        <v>500000</v>
      </c>
      <c r="I212" s="18"/>
      <c r="J212" s="18"/>
    </row>
    <row r="213" spans="1:10" s="66" customFormat="1" x14ac:dyDescent="0.2">
      <c r="A213" s="73">
        <v>6171</v>
      </c>
      <c r="B213" s="73">
        <v>6111</v>
      </c>
      <c r="C213" s="143">
        <v>20860000000</v>
      </c>
      <c r="D213" s="6"/>
      <c r="E213" s="73" t="s">
        <v>1183</v>
      </c>
      <c r="F213" s="74" t="s">
        <v>242</v>
      </c>
      <c r="G213" s="86"/>
      <c r="H213" s="54">
        <v>1000000</v>
      </c>
      <c r="I213" s="18"/>
      <c r="J213" s="18"/>
    </row>
    <row r="214" spans="1:10" s="66" customFormat="1" x14ac:dyDescent="0.2">
      <c r="A214" s="73">
        <v>6171</v>
      </c>
      <c r="B214" s="73">
        <v>6111</v>
      </c>
      <c r="C214" s="143">
        <v>20867000000</v>
      </c>
      <c r="D214" s="6"/>
      <c r="E214" s="73" t="s">
        <v>1182</v>
      </c>
      <c r="F214" s="74" t="s">
        <v>242</v>
      </c>
      <c r="G214" s="86"/>
      <c r="H214" s="54">
        <v>600000</v>
      </c>
      <c r="I214" s="18"/>
      <c r="J214" s="18"/>
    </row>
    <row r="215" spans="1:10" s="66" customFormat="1" x14ac:dyDescent="0.2">
      <c r="D215" s="36"/>
      <c r="E215" s="159" t="s">
        <v>244</v>
      </c>
      <c r="F215" s="159"/>
      <c r="G215" s="167">
        <f>SUM(H163:H214)</f>
        <v>26474100</v>
      </c>
      <c r="H215" s="168"/>
      <c r="I215" s="18"/>
      <c r="J215" s="18"/>
    </row>
    <row r="216" spans="1:10" s="66" customFormat="1" x14ac:dyDescent="0.2">
      <c r="A216" s="70"/>
      <c r="B216" s="70"/>
      <c r="C216" s="70"/>
      <c r="D216" s="11"/>
      <c r="E216" s="88"/>
      <c r="F216" s="88"/>
      <c r="G216" s="89"/>
      <c r="H216" s="166"/>
      <c r="I216" s="18"/>
      <c r="J216" s="18"/>
    </row>
    <row r="217" spans="1:10" s="66" customFormat="1" ht="15" x14ac:dyDescent="0.2">
      <c r="D217" s="36"/>
      <c r="E217" s="156" t="s">
        <v>245</v>
      </c>
      <c r="F217" s="130"/>
      <c r="G217" s="164">
        <f>SUM(G218:G260)</f>
        <v>10000349</v>
      </c>
      <c r="H217" s="165"/>
      <c r="I217" s="18"/>
      <c r="J217" s="18"/>
    </row>
    <row r="218" spans="1:10" s="66" customFormat="1" x14ac:dyDescent="0.2">
      <c r="D218" s="36"/>
      <c r="E218" s="34" t="s">
        <v>1112</v>
      </c>
      <c r="F218" s="112"/>
      <c r="G218" s="87">
        <f>SUM(H219:H220)</f>
        <v>4369500</v>
      </c>
      <c r="H218" s="158"/>
      <c r="I218" s="18"/>
      <c r="J218" s="18"/>
    </row>
    <row r="219" spans="1:10" s="66" customFormat="1" x14ac:dyDescent="0.2">
      <c r="D219" s="36"/>
      <c r="E219" s="74" t="s">
        <v>1113</v>
      </c>
      <c r="F219" s="73" t="s">
        <v>15</v>
      </c>
      <c r="G219" s="86"/>
      <c r="H219" s="79">
        <v>3245000</v>
      </c>
      <c r="I219" s="18" t="s">
        <v>690</v>
      </c>
      <c r="J219" s="18"/>
    </row>
    <row r="220" spans="1:10" s="66" customFormat="1" x14ac:dyDescent="0.2">
      <c r="D220" s="36"/>
      <c r="E220" s="74" t="s">
        <v>742</v>
      </c>
      <c r="F220" s="73" t="s">
        <v>15</v>
      </c>
      <c r="G220" s="86"/>
      <c r="H220" s="79">
        <v>1124500</v>
      </c>
      <c r="I220" s="18"/>
      <c r="J220" s="18"/>
    </row>
    <row r="221" spans="1:10" s="66" customFormat="1" x14ac:dyDescent="0.2">
      <c r="A221" s="78" t="s">
        <v>86</v>
      </c>
      <c r="B221" s="78" t="s">
        <v>87</v>
      </c>
      <c r="C221" s="145" t="s">
        <v>88</v>
      </c>
      <c r="D221" s="188"/>
      <c r="E221" s="34" t="s">
        <v>160</v>
      </c>
      <c r="F221" s="34"/>
      <c r="G221" s="87">
        <f>SUM(H222:H259)</f>
        <v>5630849</v>
      </c>
      <c r="H221" s="35"/>
      <c r="I221" s="18"/>
      <c r="J221" s="18"/>
    </row>
    <row r="222" spans="1:10" s="66" customFormat="1" x14ac:dyDescent="0.2">
      <c r="A222" s="77"/>
      <c r="B222" s="77"/>
      <c r="C222" s="142"/>
      <c r="D222" s="188"/>
      <c r="E222" s="88" t="s">
        <v>651</v>
      </c>
      <c r="F222" s="88"/>
      <c r="G222" s="89"/>
      <c r="H222" s="24"/>
      <c r="I222" s="18"/>
      <c r="J222" s="18"/>
    </row>
    <row r="223" spans="1:10" s="66" customFormat="1" x14ac:dyDescent="0.2">
      <c r="A223" s="73">
        <v>6171</v>
      </c>
      <c r="B223" s="73">
        <v>5136</v>
      </c>
      <c r="C223" s="143">
        <v>20001000000</v>
      </c>
      <c r="D223" s="6"/>
      <c r="E223" s="73" t="s">
        <v>1162</v>
      </c>
      <c r="F223" s="73" t="s">
        <v>276</v>
      </c>
      <c r="G223" s="86"/>
      <c r="H223" s="76">
        <v>5000</v>
      </c>
      <c r="I223" s="18"/>
      <c r="J223" s="18"/>
    </row>
    <row r="224" spans="1:10" s="66" customFormat="1" x14ac:dyDescent="0.2">
      <c r="A224" s="67">
        <v>6171</v>
      </c>
      <c r="B224" s="67">
        <v>5139</v>
      </c>
      <c r="C224" s="151">
        <v>20004000000</v>
      </c>
      <c r="D224" s="6"/>
      <c r="E224" s="73" t="s">
        <v>2</v>
      </c>
      <c r="F224" s="73" t="s">
        <v>276</v>
      </c>
      <c r="G224" s="86"/>
      <c r="H224" s="76">
        <v>10000</v>
      </c>
      <c r="I224" s="18"/>
      <c r="J224" s="18"/>
    </row>
    <row r="225" spans="1:10" s="66" customFormat="1" x14ac:dyDescent="0.2">
      <c r="A225" s="77"/>
      <c r="B225" s="77"/>
      <c r="C225" s="142"/>
      <c r="D225" s="188"/>
      <c r="E225" s="90" t="s">
        <v>687</v>
      </c>
      <c r="F225" s="88"/>
      <c r="G225" s="89"/>
      <c r="H225" s="24"/>
      <c r="I225" s="18"/>
      <c r="J225" s="18"/>
    </row>
    <row r="226" spans="1:10" s="66" customFormat="1" x14ac:dyDescent="0.2">
      <c r="A226" s="73">
        <v>6310</v>
      </c>
      <c r="B226" s="73">
        <v>5141</v>
      </c>
      <c r="C226" s="143">
        <v>20223000000</v>
      </c>
      <c r="D226" s="6"/>
      <c r="E226" s="44" t="s">
        <v>258</v>
      </c>
      <c r="F226" s="73" t="s">
        <v>276</v>
      </c>
      <c r="G226" s="95"/>
      <c r="H226" s="76">
        <v>643945</v>
      </c>
      <c r="I226" s="18"/>
      <c r="J226" s="18"/>
    </row>
    <row r="227" spans="1:10" s="66" customFormat="1" x14ac:dyDescent="0.2">
      <c r="A227" s="73"/>
      <c r="B227" s="73"/>
      <c r="C227" s="143"/>
      <c r="D227" s="6"/>
      <c r="E227" s="96" t="s">
        <v>652</v>
      </c>
      <c r="F227" s="73"/>
      <c r="G227" s="95"/>
      <c r="H227" s="76"/>
      <c r="I227" s="18"/>
      <c r="J227" s="18"/>
    </row>
    <row r="228" spans="1:10" s="66" customFormat="1" x14ac:dyDescent="0.2">
      <c r="A228" s="73">
        <v>6171</v>
      </c>
      <c r="B228" s="73">
        <v>5151</v>
      </c>
      <c r="C228" s="143">
        <v>20015000000</v>
      </c>
      <c r="D228" s="6"/>
      <c r="E228" s="73" t="s">
        <v>205</v>
      </c>
      <c r="F228" s="73" t="s">
        <v>276</v>
      </c>
      <c r="G228" s="86"/>
      <c r="H228" s="76">
        <v>800000</v>
      </c>
      <c r="I228" s="18"/>
      <c r="J228" s="18"/>
    </row>
    <row r="229" spans="1:10" s="66" customFormat="1" x14ac:dyDescent="0.2">
      <c r="A229" s="73">
        <v>6171</v>
      </c>
      <c r="B229" s="73">
        <v>5152</v>
      </c>
      <c r="C229" s="143">
        <v>20016000000</v>
      </c>
      <c r="D229" s="6"/>
      <c r="E229" s="73" t="s">
        <v>206</v>
      </c>
      <c r="F229" s="73" t="s">
        <v>276</v>
      </c>
      <c r="G229" s="86"/>
      <c r="H229" s="76">
        <v>400000</v>
      </c>
      <c r="I229" s="18"/>
      <c r="J229" s="18"/>
    </row>
    <row r="230" spans="1:10" s="66" customFormat="1" x14ac:dyDescent="0.2">
      <c r="A230" s="73">
        <v>6171</v>
      </c>
      <c r="B230" s="73">
        <v>5154</v>
      </c>
      <c r="C230" s="143">
        <v>20017000000</v>
      </c>
      <c r="D230" s="6"/>
      <c r="E230" s="73" t="s">
        <v>207</v>
      </c>
      <c r="F230" s="73" t="s">
        <v>276</v>
      </c>
      <c r="G230" s="86"/>
      <c r="H230" s="76">
        <v>200000</v>
      </c>
      <c r="I230" s="18"/>
      <c r="J230" s="18"/>
    </row>
    <row r="231" spans="1:10" s="66" customFormat="1" x14ac:dyDescent="0.2">
      <c r="A231" s="73">
        <v>6171</v>
      </c>
      <c r="B231" s="73">
        <v>5153</v>
      </c>
      <c r="C231" s="143">
        <v>20018000000</v>
      </c>
      <c r="D231" s="6"/>
      <c r="E231" s="73" t="s">
        <v>208</v>
      </c>
      <c r="F231" s="73" t="s">
        <v>276</v>
      </c>
      <c r="G231" s="86"/>
      <c r="H231" s="76">
        <v>270000</v>
      </c>
      <c r="I231" s="18"/>
      <c r="J231" s="18"/>
    </row>
    <row r="232" spans="1:10" s="66" customFormat="1" x14ac:dyDescent="0.2">
      <c r="A232" s="73"/>
      <c r="B232" s="73"/>
      <c r="C232" s="143"/>
      <c r="D232" s="6"/>
      <c r="E232" s="96" t="s">
        <v>653</v>
      </c>
      <c r="F232" s="73"/>
      <c r="G232" s="95"/>
      <c r="H232" s="76"/>
      <c r="I232" s="18"/>
      <c r="J232" s="18"/>
    </row>
    <row r="233" spans="1:10" s="66" customFormat="1" x14ac:dyDescent="0.2">
      <c r="A233" s="73">
        <v>6171</v>
      </c>
      <c r="B233" s="73">
        <v>5169</v>
      </c>
      <c r="C233" s="143">
        <v>20006000000</v>
      </c>
      <c r="D233" s="6"/>
      <c r="E233" s="73" t="s">
        <v>246</v>
      </c>
      <c r="F233" s="73" t="s">
        <v>252</v>
      </c>
      <c r="G233" s="86"/>
      <c r="H233" s="76">
        <v>5000</v>
      </c>
      <c r="I233" s="18"/>
      <c r="J233" s="18"/>
    </row>
    <row r="234" spans="1:10" s="66" customFormat="1" x14ac:dyDescent="0.2">
      <c r="A234" s="73">
        <v>3745</v>
      </c>
      <c r="B234" s="73">
        <v>5164</v>
      </c>
      <c r="C234" s="143">
        <v>20021000000</v>
      </c>
      <c r="D234" s="6"/>
      <c r="E234" s="73" t="s">
        <v>210</v>
      </c>
      <c r="F234" s="73" t="s">
        <v>252</v>
      </c>
      <c r="G234" s="86"/>
      <c r="H234" s="76">
        <v>5000</v>
      </c>
      <c r="I234" s="18"/>
      <c r="J234" s="18"/>
    </row>
    <row r="235" spans="1:10" s="66" customFormat="1" x14ac:dyDescent="0.2">
      <c r="A235" s="73">
        <v>3612</v>
      </c>
      <c r="B235" s="73">
        <v>5169</v>
      </c>
      <c r="C235" s="143">
        <v>20214000000</v>
      </c>
      <c r="D235" s="6"/>
      <c r="E235" s="73" t="s">
        <v>247</v>
      </c>
      <c r="F235" s="73" t="s">
        <v>252</v>
      </c>
      <c r="G235" s="86"/>
      <c r="H235" s="76">
        <v>50000</v>
      </c>
      <c r="I235" s="18"/>
      <c r="J235" s="18"/>
    </row>
    <row r="236" spans="1:10" s="66" customFormat="1" x14ac:dyDescent="0.2">
      <c r="A236" s="73">
        <v>3612</v>
      </c>
      <c r="B236" s="73">
        <v>5169</v>
      </c>
      <c r="C236" s="143">
        <v>20215000000</v>
      </c>
      <c r="D236" s="6"/>
      <c r="E236" s="73" t="s">
        <v>248</v>
      </c>
      <c r="F236" s="73" t="s">
        <v>252</v>
      </c>
      <c r="G236" s="86"/>
      <c r="H236" s="76">
        <v>50000</v>
      </c>
      <c r="I236" s="18"/>
      <c r="J236" s="18"/>
    </row>
    <row r="237" spans="1:10" s="66" customFormat="1" x14ac:dyDescent="0.2">
      <c r="A237" s="73">
        <v>6171</v>
      </c>
      <c r="B237" s="73">
        <v>5166</v>
      </c>
      <c r="C237" s="143">
        <v>20005000000</v>
      </c>
      <c r="D237" s="6"/>
      <c r="E237" s="73" t="s">
        <v>3</v>
      </c>
      <c r="F237" s="73" t="s">
        <v>276</v>
      </c>
      <c r="G237" s="86"/>
      <c r="H237" s="76">
        <v>100000</v>
      </c>
      <c r="I237" s="18"/>
      <c r="J237" s="18"/>
    </row>
    <row r="238" spans="1:10" s="66" customFormat="1" x14ac:dyDescent="0.2">
      <c r="A238" s="73">
        <v>3639</v>
      </c>
      <c r="B238" s="73">
        <v>5169</v>
      </c>
      <c r="C238" s="143">
        <v>20006000000</v>
      </c>
      <c r="D238" s="6"/>
      <c r="E238" s="73" t="s">
        <v>59</v>
      </c>
      <c r="F238" s="73" t="s">
        <v>276</v>
      </c>
      <c r="G238" s="86"/>
      <c r="H238" s="76">
        <v>100000</v>
      </c>
      <c r="I238" s="18"/>
      <c r="J238" s="18"/>
    </row>
    <row r="239" spans="1:10" s="66" customFormat="1" x14ac:dyDescent="0.2">
      <c r="A239" s="67">
        <v>6171</v>
      </c>
      <c r="B239" s="67">
        <v>5164</v>
      </c>
      <c r="C239" s="151">
        <v>20021000000</v>
      </c>
      <c r="D239" s="6"/>
      <c r="E239" s="73" t="s">
        <v>253</v>
      </c>
      <c r="F239" s="73" t="s">
        <v>276</v>
      </c>
      <c r="G239" s="95"/>
      <c r="H239" s="76">
        <v>50000</v>
      </c>
      <c r="I239" s="18"/>
      <c r="J239" s="18"/>
    </row>
    <row r="240" spans="1:10" s="66" customFormat="1" x14ac:dyDescent="0.2">
      <c r="A240" s="67">
        <v>3113</v>
      </c>
      <c r="B240" s="67">
        <v>5169</v>
      </c>
      <c r="C240" s="151">
        <v>20224000000</v>
      </c>
      <c r="D240" s="6"/>
      <c r="E240" s="73" t="s">
        <v>259</v>
      </c>
      <c r="F240" s="73" t="s">
        <v>276</v>
      </c>
      <c r="G240" s="95"/>
      <c r="H240" s="76">
        <v>423504</v>
      </c>
      <c r="I240" s="18"/>
      <c r="J240" s="18"/>
    </row>
    <row r="241" spans="1:10" s="66" customFormat="1" x14ac:dyDescent="0.2">
      <c r="A241" s="67">
        <v>3713</v>
      </c>
      <c r="B241" s="67">
        <v>5169</v>
      </c>
      <c r="C241" s="151">
        <v>20225000000</v>
      </c>
      <c r="D241" s="6"/>
      <c r="E241" s="73" t="s">
        <v>260</v>
      </c>
      <c r="F241" s="73" t="s">
        <v>276</v>
      </c>
      <c r="G241" s="86"/>
      <c r="H241" s="76">
        <v>100000</v>
      </c>
      <c r="I241" s="18"/>
      <c r="J241" s="18"/>
    </row>
    <row r="242" spans="1:10" s="66" customFormat="1" x14ac:dyDescent="0.2">
      <c r="A242" s="67">
        <v>3113</v>
      </c>
      <c r="B242" s="67">
        <v>5169</v>
      </c>
      <c r="C242" s="151">
        <v>20226000000</v>
      </c>
      <c r="D242" s="6"/>
      <c r="E242" s="73" t="s">
        <v>261</v>
      </c>
      <c r="F242" s="73" t="s">
        <v>276</v>
      </c>
      <c r="G242" s="86"/>
      <c r="H242" s="76">
        <v>25000</v>
      </c>
      <c r="I242" s="18"/>
      <c r="J242" s="18"/>
    </row>
    <row r="243" spans="1:10" s="66" customFormat="1" x14ac:dyDescent="0.2">
      <c r="A243" s="67">
        <v>3111</v>
      </c>
      <c r="B243" s="67">
        <v>5169</v>
      </c>
      <c r="C243" s="151">
        <v>20227000000</v>
      </c>
      <c r="D243" s="6"/>
      <c r="E243" s="73" t="s">
        <v>262</v>
      </c>
      <c r="F243" s="73" t="s">
        <v>276</v>
      </c>
      <c r="G243" s="86"/>
      <c r="H243" s="76">
        <v>25000</v>
      </c>
      <c r="I243" s="18"/>
      <c r="J243" s="18"/>
    </row>
    <row r="244" spans="1:10" s="66" customFormat="1" x14ac:dyDescent="0.2">
      <c r="A244" s="67">
        <v>3612</v>
      </c>
      <c r="B244" s="67">
        <v>5169</v>
      </c>
      <c r="C244" s="151">
        <v>20352000000</v>
      </c>
      <c r="D244" s="6"/>
      <c r="E244" s="73" t="s">
        <v>1141</v>
      </c>
      <c r="F244" s="73" t="s">
        <v>276</v>
      </c>
      <c r="G244" s="86"/>
      <c r="H244" s="76">
        <v>50000</v>
      </c>
      <c r="I244" s="18"/>
      <c r="J244" s="18"/>
    </row>
    <row r="245" spans="1:10" s="66" customFormat="1" x14ac:dyDescent="0.2">
      <c r="A245" s="67">
        <v>3315</v>
      </c>
      <c r="B245" s="67">
        <v>5169</v>
      </c>
      <c r="C245" s="151">
        <v>20638000000</v>
      </c>
      <c r="D245" s="6"/>
      <c r="E245" s="74" t="s">
        <v>1189</v>
      </c>
      <c r="F245" s="73" t="s">
        <v>276</v>
      </c>
      <c r="G245" s="86"/>
      <c r="H245" s="76">
        <v>500000</v>
      </c>
      <c r="I245" s="18"/>
      <c r="J245" s="18"/>
    </row>
    <row r="246" spans="1:10" s="66" customFormat="1" x14ac:dyDescent="0.2">
      <c r="A246" s="67">
        <v>6171</v>
      </c>
      <c r="B246" s="67">
        <v>5169</v>
      </c>
      <c r="C246" s="151">
        <v>20748000000</v>
      </c>
      <c r="D246" s="6"/>
      <c r="E246" s="74" t="s">
        <v>1184</v>
      </c>
      <c r="F246" s="73" t="s">
        <v>276</v>
      </c>
      <c r="G246" s="86"/>
      <c r="H246" s="76">
        <v>180000</v>
      </c>
      <c r="I246" s="18"/>
      <c r="J246" s="18"/>
    </row>
    <row r="247" spans="1:10" s="66" customFormat="1" x14ac:dyDescent="0.2">
      <c r="A247" s="77"/>
      <c r="B247" s="77"/>
      <c r="C247" s="142"/>
      <c r="D247" s="188"/>
      <c r="E247" s="88" t="s">
        <v>654</v>
      </c>
      <c r="F247" s="88"/>
      <c r="G247" s="89"/>
      <c r="H247" s="24"/>
      <c r="I247" s="18"/>
      <c r="J247" s="18"/>
    </row>
    <row r="248" spans="1:10" s="66" customFormat="1" x14ac:dyDescent="0.2">
      <c r="A248" s="73">
        <v>6171</v>
      </c>
      <c r="B248" s="73">
        <v>5173</v>
      </c>
      <c r="C248" s="143">
        <v>20002000000</v>
      </c>
      <c r="D248" s="6"/>
      <c r="E248" s="73" t="s">
        <v>1</v>
      </c>
      <c r="F248" s="73" t="s">
        <v>252</v>
      </c>
      <c r="G248" s="86"/>
      <c r="H248" s="76">
        <v>2000</v>
      </c>
      <c r="I248" s="18"/>
      <c r="J248" s="18"/>
    </row>
    <row r="249" spans="1:10" s="66" customFormat="1" x14ac:dyDescent="0.2">
      <c r="A249" s="67">
        <v>6171</v>
      </c>
      <c r="B249" s="67">
        <v>5173</v>
      </c>
      <c r="C249" s="151">
        <v>20002000000</v>
      </c>
      <c r="D249" s="6"/>
      <c r="E249" s="73" t="s">
        <v>1</v>
      </c>
      <c r="F249" s="73" t="s">
        <v>276</v>
      </c>
      <c r="G249" s="86"/>
      <c r="H249" s="76">
        <v>2000</v>
      </c>
      <c r="I249" s="18"/>
      <c r="J249" s="18"/>
    </row>
    <row r="250" spans="1:10" s="66" customFormat="1" x14ac:dyDescent="0.2">
      <c r="A250" s="67">
        <v>3612</v>
      </c>
      <c r="B250" s="67">
        <v>5171</v>
      </c>
      <c r="C250" s="151">
        <v>20358000000</v>
      </c>
      <c r="D250" s="6"/>
      <c r="E250" s="74" t="s">
        <v>268</v>
      </c>
      <c r="F250" s="73" t="s">
        <v>276</v>
      </c>
      <c r="G250" s="86"/>
      <c r="H250" s="76">
        <v>4400</v>
      </c>
      <c r="I250" s="18"/>
      <c r="J250" s="18"/>
    </row>
    <row r="251" spans="1:10" s="66" customFormat="1" x14ac:dyDescent="0.2">
      <c r="A251" s="67">
        <v>3613</v>
      </c>
      <c r="B251" s="67">
        <v>5171</v>
      </c>
      <c r="C251" s="151">
        <v>20359000000</v>
      </c>
      <c r="D251" s="6"/>
      <c r="E251" s="74" t="s">
        <v>269</v>
      </c>
      <c r="F251" s="73" t="s">
        <v>276</v>
      </c>
      <c r="G251" s="86"/>
      <c r="H251" s="76">
        <v>35000</v>
      </c>
      <c r="I251" s="18"/>
      <c r="J251" s="18"/>
    </row>
    <row r="252" spans="1:10" s="66" customFormat="1" x14ac:dyDescent="0.2">
      <c r="A252" s="67">
        <v>3612</v>
      </c>
      <c r="B252" s="67">
        <v>5171</v>
      </c>
      <c r="C252" s="151">
        <v>20857000000</v>
      </c>
      <c r="D252" s="6"/>
      <c r="E252" s="73" t="s">
        <v>1190</v>
      </c>
      <c r="F252" s="73" t="s">
        <v>276</v>
      </c>
      <c r="G252" s="86"/>
      <c r="H252" s="76">
        <v>570000</v>
      </c>
      <c r="I252" s="18"/>
      <c r="J252" s="18"/>
    </row>
    <row r="253" spans="1:10" s="66" customFormat="1" x14ac:dyDescent="0.2">
      <c r="A253" s="73"/>
      <c r="B253" s="73"/>
      <c r="C253" s="143"/>
      <c r="D253" s="6"/>
      <c r="E253" s="90" t="s">
        <v>746</v>
      </c>
      <c r="F253" s="73"/>
      <c r="G253" s="86"/>
      <c r="H253" s="76"/>
      <c r="I253" s="18"/>
      <c r="J253" s="18"/>
    </row>
    <row r="254" spans="1:10" s="66" customFormat="1" x14ac:dyDescent="0.2">
      <c r="A254" s="73">
        <v>6171</v>
      </c>
      <c r="B254" s="73">
        <v>5189</v>
      </c>
      <c r="C254" s="143">
        <v>20216000000</v>
      </c>
      <c r="D254" s="6"/>
      <c r="E254" s="73" t="s">
        <v>249</v>
      </c>
      <c r="F254" s="73" t="s">
        <v>252</v>
      </c>
      <c r="G254" s="86"/>
      <c r="H254" s="76">
        <v>20000</v>
      </c>
      <c r="I254" s="18"/>
      <c r="J254" s="18"/>
    </row>
    <row r="255" spans="1:10" s="66" customFormat="1" x14ac:dyDescent="0.2">
      <c r="A255" s="67">
        <v>6171</v>
      </c>
      <c r="B255" s="67">
        <v>5191</v>
      </c>
      <c r="C255" s="151">
        <v>20585000000</v>
      </c>
      <c r="D255" s="6"/>
      <c r="E255" s="74" t="s">
        <v>271</v>
      </c>
      <c r="F255" s="73" t="s">
        <v>276</v>
      </c>
      <c r="G255" s="86"/>
      <c r="H255" s="76">
        <v>5000</v>
      </c>
      <c r="I255" s="18"/>
      <c r="J255" s="18"/>
    </row>
    <row r="256" spans="1:10" s="66" customFormat="1" x14ac:dyDescent="0.2">
      <c r="A256" s="73"/>
      <c r="B256" s="73"/>
      <c r="C256" s="143"/>
      <c r="D256" s="6"/>
      <c r="E256" s="90" t="s">
        <v>655</v>
      </c>
      <c r="F256" s="73"/>
      <c r="G256" s="86"/>
      <c r="H256" s="76"/>
      <c r="I256" s="18"/>
      <c r="J256" s="18"/>
    </row>
    <row r="257" spans="1:10" s="66" customFormat="1" x14ac:dyDescent="0.2">
      <c r="A257" s="73">
        <v>3612</v>
      </c>
      <c r="B257" s="73">
        <v>5362</v>
      </c>
      <c r="C257" s="143">
        <v>20032000000</v>
      </c>
      <c r="D257" s="6"/>
      <c r="E257" s="73" t="s">
        <v>90</v>
      </c>
      <c r="F257" s="73" t="s">
        <v>252</v>
      </c>
      <c r="G257" s="86"/>
      <c r="H257" s="76">
        <v>200000</v>
      </c>
      <c r="I257" s="18"/>
      <c r="J257" s="18"/>
    </row>
    <row r="258" spans="1:10" s="66" customFormat="1" x14ac:dyDescent="0.2">
      <c r="A258" s="73"/>
      <c r="B258" s="73"/>
      <c r="C258" s="143"/>
      <c r="D258" s="6"/>
      <c r="E258" s="90" t="s">
        <v>161</v>
      </c>
      <c r="F258" s="73"/>
      <c r="G258" s="86"/>
      <c r="H258" s="76"/>
      <c r="I258" s="18"/>
      <c r="J258" s="18"/>
    </row>
    <row r="259" spans="1:10" s="66" customFormat="1" x14ac:dyDescent="0.2">
      <c r="A259" s="73">
        <v>3419</v>
      </c>
      <c r="B259" s="73">
        <v>6121</v>
      </c>
      <c r="C259" s="143">
        <v>20218000000</v>
      </c>
      <c r="D259" s="6"/>
      <c r="E259" s="73" t="s">
        <v>251</v>
      </c>
      <c r="F259" s="73" t="s">
        <v>252</v>
      </c>
      <c r="G259" s="86"/>
      <c r="H259" s="76">
        <v>800000</v>
      </c>
      <c r="I259" s="18"/>
      <c r="J259" s="18"/>
    </row>
    <row r="260" spans="1:10" s="66" customFormat="1" x14ac:dyDescent="0.2">
      <c r="D260" s="36"/>
      <c r="E260" s="34" t="s">
        <v>31</v>
      </c>
      <c r="F260" s="34"/>
      <c r="G260" s="87">
        <f>SUM(H261)</f>
        <v>0</v>
      </c>
      <c r="H260" s="35"/>
      <c r="I260" s="18"/>
      <c r="J260" s="18"/>
    </row>
    <row r="261" spans="1:10" s="66" customFormat="1" x14ac:dyDescent="0.2">
      <c r="D261" s="36"/>
      <c r="E261" s="74"/>
      <c r="F261" s="74"/>
      <c r="G261" s="86"/>
      <c r="H261" s="79">
        <v>0</v>
      </c>
      <c r="I261" s="18"/>
      <c r="J261" s="18"/>
    </row>
    <row r="262" spans="1:10" s="66" customFormat="1" x14ac:dyDescent="0.2">
      <c r="D262" s="36"/>
      <c r="E262" s="159" t="s">
        <v>226</v>
      </c>
      <c r="F262" s="159"/>
      <c r="G262" s="167">
        <f>SUM(H219:H261)</f>
        <v>10000349</v>
      </c>
      <c r="H262" s="168"/>
      <c r="I262" s="18"/>
      <c r="J262" s="18"/>
    </row>
    <row r="263" spans="1:10" s="66" customFormat="1" x14ac:dyDescent="0.2">
      <c r="A263" s="70"/>
      <c r="B263" s="70"/>
      <c r="C263" s="70"/>
      <c r="D263" s="11"/>
      <c r="E263" s="88"/>
      <c r="F263" s="88"/>
      <c r="G263" s="89"/>
      <c r="H263" s="166"/>
      <c r="I263" s="18"/>
      <c r="J263" s="18"/>
    </row>
    <row r="264" spans="1:10" s="66" customFormat="1" ht="15" x14ac:dyDescent="0.2">
      <c r="D264" s="36"/>
      <c r="E264" s="156" t="s">
        <v>277</v>
      </c>
      <c r="F264" s="130"/>
      <c r="G264" s="164">
        <f>SUM(G265:G337)</f>
        <v>55293083</v>
      </c>
      <c r="H264" s="165"/>
      <c r="I264" s="18"/>
      <c r="J264" s="18"/>
    </row>
    <row r="265" spans="1:10" s="66" customFormat="1" x14ac:dyDescent="0.2">
      <c r="D265" s="36"/>
      <c r="E265" s="34" t="s">
        <v>1112</v>
      </c>
      <c r="F265" s="112"/>
      <c r="G265" s="87">
        <f>SUM(H266:H267)</f>
        <v>9161800</v>
      </c>
      <c r="H265" s="158"/>
      <c r="I265" s="18"/>
      <c r="J265" s="18"/>
    </row>
    <row r="266" spans="1:10" s="66" customFormat="1" x14ac:dyDescent="0.2">
      <c r="D266" s="36"/>
      <c r="E266" s="74" t="s">
        <v>1113</v>
      </c>
      <c r="F266" s="73" t="s">
        <v>15</v>
      </c>
      <c r="G266" s="86"/>
      <c r="H266" s="79">
        <v>6814000</v>
      </c>
      <c r="I266" s="18" t="s">
        <v>691</v>
      </c>
      <c r="J266" s="18"/>
    </row>
    <row r="267" spans="1:10" s="66" customFormat="1" x14ac:dyDescent="0.2">
      <c r="D267" s="36"/>
      <c r="E267" s="74" t="s">
        <v>742</v>
      </c>
      <c r="F267" s="73" t="s">
        <v>15</v>
      </c>
      <c r="G267" s="86"/>
      <c r="H267" s="79">
        <v>2347800</v>
      </c>
      <c r="I267" s="18"/>
      <c r="J267" s="18"/>
    </row>
    <row r="268" spans="1:10" s="66" customFormat="1" x14ac:dyDescent="0.2">
      <c r="A268" s="78" t="s">
        <v>86</v>
      </c>
      <c r="B268" s="78" t="s">
        <v>87</v>
      </c>
      <c r="C268" s="145" t="s">
        <v>88</v>
      </c>
      <c r="D268" s="188"/>
      <c r="E268" s="34" t="s">
        <v>160</v>
      </c>
      <c r="F268" s="34"/>
      <c r="G268" s="87">
        <f>SUM(H269:H330)</f>
        <v>26436283</v>
      </c>
      <c r="H268" s="35"/>
      <c r="I268" s="18"/>
      <c r="J268" s="18"/>
    </row>
    <row r="269" spans="1:10" s="66" customFormat="1" x14ac:dyDescent="0.2">
      <c r="A269" s="77"/>
      <c r="B269" s="77"/>
      <c r="C269" s="142"/>
      <c r="D269" s="188"/>
      <c r="E269" s="88" t="s">
        <v>651</v>
      </c>
      <c r="F269" s="88"/>
      <c r="G269" s="89"/>
      <c r="H269" s="24"/>
      <c r="I269" s="18"/>
      <c r="J269" s="18"/>
    </row>
    <row r="270" spans="1:10" s="66" customFormat="1" x14ac:dyDescent="0.2">
      <c r="A270" s="73">
        <v>6171</v>
      </c>
      <c r="B270" s="73">
        <v>5136</v>
      </c>
      <c r="C270" s="143">
        <v>20001000000</v>
      </c>
      <c r="D270" s="6"/>
      <c r="E270" s="73" t="s">
        <v>1162</v>
      </c>
      <c r="F270" s="74" t="s">
        <v>309</v>
      </c>
      <c r="G270" s="86"/>
      <c r="H270" s="76">
        <v>1000</v>
      </c>
      <c r="I270" s="18"/>
      <c r="J270" s="18"/>
    </row>
    <row r="271" spans="1:10" s="66" customFormat="1" x14ac:dyDescent="0.2">
      <c r="A271" s="73">
        <v>3632</v>
      </c>
      <c r="B271" s="73">
        <v>5137</v>
      </c>
      <c r="C271" s="143">
        <v>20003000000</v>
      </c>
      <c r="D271" s="6"/>
      <c r="E271" s="73" t="s">
        <v>197</v>
      </c>
      <c r="F271" s="74" t="s">
        <v>309</v>
      </c>
      <c r="G271" s="86"/>
      <c r="H271" s="76">
        <v>50000</v>
      </c>
      <c r="I271" s="18"/>
      <c r="J271" s="18"/>
    </row>
    <row r="272" spans="1:10" s="66" customFormat="1" x14ac:dyDescent="0.2">
      <c r="A272" s="73">
        <v>6171</v>
      </c>
      <c r="B272" s="73">
        <v>5139</v>
      </c>
      <c r="C272" s="143">
        <v>20004000000</v>
      </c>
      <c r="D272" s="6"/>
      <c r="E272" s="73" t="s">
        <v>279</v>
      </c>
      <c r="F272" s="74" t="s">
        <v>309</v>
      </c>
      <c r="G272" s="86"/>
      <c r="H272" s="76">
        <v>500000</v>
      </c>
      <c r="I272" s="18"/>
      <c r="J272" s="18"/>
    </row>
    <row r="273" spans="1:10" s="66" customFormat="1" x14ac:dyDescent="0.2">
      <c r="A273" s="73">
        <v>3632</v>
      </c>
      <c r="B273" s="73">
        <v>5139</v>
      </c>
      <c r="C273" s="143">
        <v>20103000000</v>
      </c>
      <c r="D273" s="6"/>
      <c r="E273" s="73" t="s">
        <v>316</v>
      </c>
      <c r="F273" s="74" t="s">
        <v>309</v>
      </c>
      <c r="G273" s="86"/>
      <c r="H273" s="76">
        <v>100000</v>
      </c>
      <c r="I273" s="18"/>
      <c r="J273" s="18"/>
    </row>
    <row r="274" spans="1:10" s="66" customFormat="1" x14ac:dyDescent="0.2">
      <c r="A274" s="73"/>
      <c r="B274" s="73"/>
      <c r="C274" s="143"/>
      <c r="D274" s="6"/>
      <c r="E274" s="90" t="s">
        <v>652</v>
      </c>
      <c r="F274" s="74"/>
      <c r="G274" s="86"/>
      <c r="H274" s="76"/>
      <c r="I274" s="18"/>
      <c r="J274" s="18"/>
    </row>
    <row r="275" spans="1:10" s="66" customFormat="1" x14ac:dyDescent="0.2">
      <c r="A275" s="73">
        <v>3632</v>
      </c>
      <c r="B275" s="73">
        <v>5151</v>
      </c>
      <c r="C275" s="143">
        <v>20015000000</v>
      </c>
      <c r="D275" s="6"/>
      <c r="E275" s="73" t="s">
        <v>325</v>
      </c>
      <c r="F275" s="74" t="s">
        <v>309</v>
      </c>
      <c r="G275" s="86"/>
      <c r="H275" s="76">
        <v>25000</v>
      </c>
      <c r="I275" s="18"/>
      <c r="J275" s="18"/>
    </row>
    <row r="276" spans="1:10" s="66" customFormat="1" x14ac:dyDescent="0.2">
      <c r="A276" s="73">
        <v>3326</v>
      </c>
      <c r="B276" s="73">
        <v>5151</v>
      </c>
      <c r="C276" s="143">
        <v>20087000000</v>
      </c>
      <c r="D276" s="6"/>
      <c r="E276" s="73" t="s">
        <v>1191</v>
      </c>
      <c r="F276" s="74" t="s">
        <v>309</v>
      </c>
      <c r="G276" s="86"/>
      <c r="H276" s="76">
        <v>180000</v>
      </c>
      <c r="I276" s="18"/>
      <c r="J276" s="18"/>
    </row>
    <row r="277" spans="1:10" s="66" customFormat="1" x14ac:dyDescent="0.2">
      <c r="A277" s="73">
        <v>2212</v>
      </c>
      <c r="B277" s="73">
        <v>5154</v>
      </c>
      <c r="C277" s="143">
        <v>20045000000</v>
      </c>
      <c r="D277" s="6"/>
      <c r="E277" s="73" t="s">
        <v>282</v>
      </c>
      <c r="F277" s="74" t="s">
        <v>309</v>
      </c>
      <c r="G277" s="86"/>
      <c r="H277" s="76">
        <v>200000</v>
      </c>
      <c r="I277" s="18"/>
      <c r="J277" s="18"/>
    </row>
    <row r="278" spans="1:10" s="66" customFormat="1" x14ac:dyDescent="0.2">
      <c r="A278" s="73">
        <v>2212</v>
      </c>
      <c r="B278" s="73">
        <v>5154</v>
      </c>
      <c r="C278" s="143">
        <v>20798000000</v>
      </c>
      <c r="D278" s="6"/>
      <c r="E278" s="73" t="s">
        <v>301</v>
      </c>
      <c r="F278" s="74" t="s">
        <v>309</v>
      </c>
      <c r="G278" s="86"/>
      <c r="H278" s="76">
        <v>500000</v>
      </c>
      <c r="I278" s="18"/>
      <c r="J278" s="18"/>
    </row>
    <row r="279" spans="1:10" s="66" customFormat="1" x14ac:dyDescent="0.2">
      <c r="A279" s="73">
        <v>3632</v>
      </c>
      <c r="B279" s="73">
        <v>5154</v>
      </c>
      <c r="C279" s="143">
        <v>20017000000</v>
      </c>
      <c r="D279" s="6"/>
      <c r="E279" s="73" t="s">
        <v>326</v>
      </c>
      <c r="F279" s="74" t="s">
        <v>309</v>
      </c>
      <c r="G279" s="86"/>
      <c r="H279" s="76">
        <v>40000</v>
      </c>
      <c r="I279" s="18"/>
      <c r="J279" s="18"/>
    </row>
    <row r="280" spans="1:10" s="66" customFormat="1" x14ac:dyDescent="0.2">
      <c r="A280" s="73">
        <v>3326</v>
      </c>
      <c r="B280" s="73">
        <v>5154</v>
      </c>
      <c r="C280" s="143">
        <v>20088000000</v>
      </c>
      <c r="D280" s="6"/>
      <c r="E280" s="73" t="s">
        <v>1192</v>
      </c>
      <c r="F280" s="74" t="s">
        <v>309</v>
      </c>
      <c r="G280" s="86"/>
      <c r="H280" s="76">
        <v>180000</v>
      </c>
      <c r="I280" s="18"/>
      <c r="J280" s="18"/>
    </row>
    <row r="281" spans="1:10" s="66" customFormat="1" x14ac:dyDescent="0.2">
      <c r="A281" s="73">
        <v>6171</v>
      </c>
      <c r="B281" s="73">
        <v>5154</v>
      </c>
      <c r="C281" s="143">
        <v>20284000000</v>
      </c>
      <c r="D281" s="6"/>
      <c r="E281" s="74" t="s">
        <v>700</v>
      </c>
      <c r="F281" s="74" t="s">
        <v>309</v>
      </c>
      <c r="G281" s="86"/>
      <c r="H281" s="65">
        <v>4500</v>
      </c>
      <c r="I281" s="18"/>
      <c r="J281" s="18"/>
    </row>
    <row r="282" spans="1:10" s="66" customFormat="1" x14ac:dyDescent="0.2">
      <c r="A282" s="73"/>
      <c r="B282" s="73"/>
      <c r="C282" s="143"/>
      <c r="D282" s="6"/>
      <c r="E282" s="90" t="s">
        <v>653</v>
      </c>
      <c r="F282" s="74"/>
      <c r="G282" s="86"/>
      <c r="H282" s="76"/>
      <c r="I282" s="18"/>
      <c r="J282" s="18"/>
    </row>
    <row r="283" spans="1:10" s="66" customFormat="1" x14ac:dyDescent="0.2">
      <c r="A283" s="73">
        <v>6171</v>
      </c>
      <c r="B283" s="73">
        <v>5163</v>
      </c>
      <c r="C283" s="143">
        <v>10146000000</v>
      </c>
      <c r="D283" s="6"/>
      <c r="E283" s="73" t="s">
        <v>66</v>
      </c>
      <c r="F283" s="74" t="s">
        <v>309</v>
      </c>
      <c r="G283" s="86"/>
      <c r="H283" s="76">
        <v>7000</v>
      </c>
      <c r="I283" s="18"/>
      <c r="J283" s="18"/>
    </row>
    <row r="284" spans="1:10" s="66" customFormat="1" x14ac:dyDescent="0.2">
      <c r="A284" s="73">
        <v>2212</v>
      </c>
      <c r="B284" s="73">
        <v>5164</v>
      </c>
      <c r="C284" s="143">
        <v>20046000000</v>
      </c>
      <c r="D284" s="6"/>
      <c r="E284" s="73" t="s">
        <v>283</v>
      </c>
      <c r="F284" s="74" t="s">
        <v>309</v>
      </c>
      <c r="G284" s="86"/>
      <c r="H284" s="76">
        <v>200000</v>
      </c>
      <c r="I284" s="18"/>
      <c r="J284" s="18"/>
    </row>
    <row r="285" spans="1:10" s="66" customFormat="1" x14ac:dyDescent="0.2">
      <c r="A285" s="73">
        <v>6171</v>
      </c>
      <c r="B285" s="73">
        <v>5166</v>
      </c>
      <c r="C285" s="143">
        <v>20005000000</v>
      </c>
      <c r="D285" s="6"/>
      <c r="E285" s="73" t="s">
        <v>280</v>
      </c>
      <c r="F285" s="74" t="s">
        <v>309</v>
      </c>
      <c r="G285" s="86"/>
      <c r="H285" s="76">
        <v>1800000</v>
      </c>
      <c r="I285" s="18"/>
      <c r="J285" s="18"/>
    </row>
    <row r="286" spans="1:10" s="66" customFormat="1" x14ac:dyDescent="0.2">
      <c r="A286" s="73">
        <v>6171</v>
      </c>
      <c r="B286" s="73">
        <v>5167</v>
      </c>
      <c r="C286" s="143">
        <v>20033000000</v>
      </c>
      <c r="D286" s="6"/>
      <c r="E286" s="73" t="s">
        <v>230</v>
      </c>
      <c r="F286" s="74" t="s">
        <v>309</v>
      </c>
      <c r="G286" s="86"/>
      <c r="H286" s="76">
        <v>5000</v>
      </c>
      <c r="I286" s="18"/>
      <c r="J286" s="18"/>
    </row>
    <row r="287" spans="1:10" s="66" customFormat="1" x14ac:dyDescent="0.2">
      <c r="A287" s="73">
        <v>6171</v>
      </c>
      <c r="B287" s="73">
        <v>5168</v>
      </c>
      <c r="C287" s="143">
        <v>20235000000</v>
      </c>
      <c r="D287" s="6"/>
      <c r="E287" s="73" t="s">
        <v>231</v>
      </c>
      <c r="F287" s="74" t="s">
        <v>309</v>
      </c>
      <c r="G287" s="86"/>
      <c r="H287" s="76">
        <v>4000</v>
      </c>
      <c r="I287" s="18"/>
      <c r="J287" s="18"/>
    </row>
    <row r="288" spans="1:10" s="66" customFormat="1" x14ac:dyDescent="0.2">
      <c r="A288" s="73">
        <v>6171</v>
      </c>
      <c r="B288" s="73">
        <v>5169</v>
      </c>
      <c r="C288" s="143">
        <v>20006000000</v>
      </c>
      <c r="D288" s="6"/>
      <c r="E288" s="73" t="s">
        <v>59</v>
      </c>
      <c r="F288" s="74" t="s">
        <v>309</v>
      </c>
      <c r="G288" s="86"/>
      <c r="H288" s="76">
        <v>2500000</v>
      </c>
      <c r="I288" s="18"/>
      <c r="J288" s="18"/>
    </row>
    <row r="289" spans="1:10" s="66" customFormat="1" x14ac:dyDescent="0.2">
      <c r="A289" s="73">
        <v>2212</v>
      </c>
      <c r="B289" s="73">
        <v>5169</v>
      </c>
      <c r="C289" s="143">
        <v>20047000000</v>
      </c>
      <c r="D289" s="6"/>
      <c r="E289" s="73" t="s">
        <v>1193</v>
      </c>
      <c r="F289" s="74" t="s">
        <v>309</v>
      </c>
      <c r="G289" s="86"/>
      <c r="H289" s="76">
        <v>100000</v>
      </c>
      <c r="I289" s="18"/>
      <c r="J289" s="18"/>
    </row>
    <row r="290" spans="1:10" s="66" customFormat="1" x14ac:dyDescent="0.2">
      <c r="A290" s="73">
        <v>2212</v>
      </c>
      <c r="B290" s="73">
        <v>5169</v>
      </c>
      <c r="C290" s="143">
        <v>20051000000</v>
      </c>
      <c r="D290" s="6"/>
      <c r="E290" s="73" t="s">
        <v>1194</v>
      </c>
      <c r="F290" s="74" t="s">
        <v>309</v>
      </c>
      <c r="G290" s="86"/>
      <c r="H290" s="76">
        <v>300000</v>
      </c>
      <c r="I290" s="18"/>
      <c r="J290" s="18"/>
    </row>
    <row r="291" spans="1:10" s="66" customFormat="1" x14ac:dyDescent="0.2">
      <c r="A291" s="73">
        <v>2212</v>
      </c>
      <c r="B291" s="73">
        <v>5169</v>
      </c>
      <c r="C291" s="143">
        <v>20052000000</v>
      </c>
      <c r="D291" s="6"/>
      <c r="E291" s="73" t="s">
        <v>1195</v>
      </c>
      <c r="F291" s="74" t="s">
        <v>309</v>
      </c>
      <c r="G291" s="86"/>
      <c r="H291" s="76">
        <v>1000000</v>
      </c>
      <c r="I291" s="18"/>
      <c r="J291" s="18"/>
    </row>
    <row r="292" spans="1:10" s="66" customFormat="1" x14ac:dyDescent="0.2">
      <c r="A292" s="73">
        <v>2212</v>
      </c>
      <c r="B292" s="73">
        <v>5169</v>
      </c>
      <c r="C292" s="143">
        <v>20053000000</v>
      </c>
      <c r="D292" s="6"/>
      <c r="E292" s="73" t="s">
        <v>285</v>
      </c>
      <c r="F292" s="74" t="s">
        <v>309</v>
      </c>
      <c r="G292" s="86"/>
      <c r="H292" s="76">
        <v>300000</v>
      </c>
      <c r="I292" s="18"/>
      <c r="J292" s="18"/>
    </row>
    <row r="293" spans="1:10" s="66" customFormat="1" x14ac:dyDescent="0.2">
      <c r="A293" s="73">
        <v>3729</v>
      </c>
      <c r="B293" s="73">
        <v>5169</v>
      </c>
      <c r="C293" s="143">
        <v>20054000000</v>
      </c>
      <c r="D293" s="6"/>
      <c r="E293" s="73" t="s">
        <v>286</v>
      </c>
      <c r="F293" s="74" t="s">
        <v>309</v>
      </c>
      <c r="G293" s="86"/>
      <c r="H293" s="76">
        <v>120000</v>
      </c>
      <c r="I293" s="18"/>
      <c r="J293" s="18"/>
    </row>
    <row r="294" spans="1:10" s="66" customFormat="1" x14ac:dyDescent="0.2">
      <c r="A294" s="73">
        <v>2212</v>
      </c>
      <c r="B294" s="73">
        <v>5169</v>
      </c>
      <c r="C294" s="143">
        <v>20056000000</v>
      </c>
      <c r="D294" s="6"/>
      <c r="E294" s="73" t="s">
        <v>287</v>
      </c>
      <c r="F294" s="74" t="s">
        <v>309</v>
      </c>
      <c r="G294" s="86"/>
      <c r="H294" s="76">
        <v>50000</v>
      </c>
      <c r="I294" s="18"/>
      <c r="J294" s="18"/>
    </row>
    <row r="295" spans="1:10" s="66" customFormat="1" x14ac:dyDescent="0.2">
      <c r="A295" s="73">
        <v>2212</v>
      </c>
      <c r="B295" s="73">
        <v>5169</v>
      </c>
      <c r="C295" s="143">
        <v>20057000000</v>
      </c>
      <c r="D295" s="6"/>
      <c r="E295" s="73" t="s">
        <v>288</v>
      </c>
      <c r="F295" s="74" t="s">
        <v>309</v>
      </c>
      <c r="G295" s="86"/>
      <c r="H295" s="76">
        <v>20000</v>
      </c>
      <c r="I295" s="18"/>
      <c r="J295" s="18"/>
    </row>
    <row r="296" spans="1:10" s="66" customFormat="1" x14ac:dyDescent="0.2">
      <c r="A296" s="73">
        <v>2212</v>
      </c>
      <c r="B296" s="73">
        <v>5169</v>
      </c>
      <c r="C296" s="143">
        <v>20058000000</v>
      </c>
      <c r="D296" s="6"/>
      <c r="E296" s="73" t="s">
        <v>289</v>
      </c>
      <c r="F296" s="74" t="s">
        <v>309</v>
      </c>
      <c r="G296" s="86"/>
      <c r="H296" s="76">
        <v>2550000</v>
      </c>
      <c r="I296" s="18"/>
      <c r="J296" s="18"/>
    </row>
    <row r="297" spans="1:10" s="66" customFormat="1" x14ac:dyDescent="0.2">
      <c r="A297" s="73">
        <v>2212</v>
      </c>
      <c r="B297" s="73">
        <v>5169</v>
      </c>
      <c r="C297" s="143">
        <v>20059000000</v>
      </c>
      <c r="D297" s="6"/>
      <c r="E297" s="73" t="s">
        <v>290</v>
      </c>
      <c r="F297" s="74" t="s">
        <v>309</v>
      </c>
      <c r="G297" s="86"/>
      <c r="H297" s="76">
        <v>120000</v>
      </c>
      <c r="I297" s="18"/>
      <c r="J297" s="18"/>
    </row>
    <row r="298" spans="1:10" s="66" customFormat="1" x14ac:dyDescent="0.2">
      <c r="A298" s="73">
        <v>2212</v>
      </c>
      <c r="B298" s="73">
        <v>5169</v>
      </c>
      <c r="C298" s="143">
        <v>20060000000</v>
      </c>
      <c r="D298" s="6"/>
      <c r="E298" s="73" t="s">
        <v>1196</v>
      </c>
      <c r="F298" s="74" t="s">
        <v>309</v>
      </c>
      <c r="G298" s="86"/>
      <c r="H298" s="76">
        <v>100000</v>
      </c>
      <c r="I298" s="18"/>
      <c r="J298" s="18"/>
    </row>
    <row r="299" spans="1:10" s="66" customFormat="1" x14ac:dyDescent="0.2">
      <c r="A299" s="73">
        <v>2212</v>
      </c>
      <c r="B299" s="73">
        <v>5169</v>
      </c>
      <c r="C299" s="143">
        <v>20061000000</v>
      </c>
      <c r="D299" s="6"/>
      <c r="E299" s="73" t="s">
        <v>1197</v>
      </c>
      <c r="F299" s="74" t="s">
        <v>309</v>
      </c>
      <c r="G299" s="86"/>
      <c r="H299" s="76">
        <v>300000</v>
      </c>
      <c r="I299" s="18"/>
      <c r="J299" s="18"/>
    </row>
    <row r="300" spans="1:10" s="66" customFormat="1" x14ac:dyDescent="0.2">
      <c r="A300" s="73">
        <v>2212</v>
      </c>
      <c r="B300" s="73">
        <v>5169</v>
      </c>
      <c r="C300" s="143">
        <v>20530000000</v>
      </c>
      <c r="D300" s="6"/>
      <c r="E300" s="73" t="s">
        <v>298</v>
      </c>
      <c r="F300" s="74" t="s">
        <v>309</v>
      </c>
      <c r="G300" s="86"/>
      <c r="H300" s="76">
        <v>605000</v>
      </c>
      <c r="I300" s="18"/>
      <c r="J300" s="18"/>
    </row>
    <row r="301" spans="1:10" s="66" customFormat="1" x14ac:dyDescent="0.2">
      <c r="A301" s="73">
        <v>2212</v>
      </c>
      <c r="B301" s="73">
        <v>5169</v>
      </c>
      <c r="C301" s="143">
        <v>20797000000</v>
      </c>
      <c r="D301" s="6"/>
      <c r="E301" s="73" t="s">
        <v>300</v>
      </c>
      <c r="F301" s="74" t="s">
        <v>309</v>
      </c>
      <c r="G301" s="86"/>
      <c r="H301" s="76">
        <v>200000</v>
      </c>
      <c r="I301" s="18"/>
      <c r="J301" s="18"/>
    </row>
    <row r="302" spans="1:10" s="66" customFormat="1" x14ac:dyDescent="0.2">
      <c r="A302" s="73">
        <v>3322</v>
      </c>
      <c r="B302" s="73">
        <v>5169</v>
      </c>
      <c r="C302" s="143">
        <v>20093000000</v>
      </c>
      <c r="D302" s="6"/>
      <c r="E302" s="73" t="s">
        <v>312</v>
      </c>
      <c r="F302" s="74" t="s">
        <v>309</v>
      </c>
      <c r="G302" s="86"/>
      <c r="H302" s="76">
        <v>80000</v>
      </c>
      <c r="I302" s="18"/>
      <c r="J302" s="18"/>
    </row>
    <row r="303" spans="1:10" s="66" customFormat="1" x14ac:dyDescent="0.2">
      <c r="A303" s="73">
        <v>3632</v>
      </c>
      <c r="B303" s="73">
        <v>5169</v>
      </c>
      <c r="C303" s="143">
        <v>20098000000</v>
      </c>
      <c r="D303" s="6"/>
      <c r="E303" s="73" t="s">
        <v>313</v>
      </c>
      <c r="F303" s="74" t="s">
        <v>309</v>
      </c>
      <c r="G303" s="86"/>
      <c r="H303" s="76">
        <v>100000</v>
      </c>
      <c r="I303" s="18"/>
      <c r="J303" s="18"/>
    </row>
    <row r="304" spans="1:10" s="66" customFormat="1" x14ac:dyDescent="0.2">
      <c r="A304" s="73">
        <v>3632</v>
      </c>
      <c r="B304" s="73">
        <v>5169</v>
      </c>
      <c r="C304" s="143">
        <v>20101000000</v>
      </c>
      <c r="D304" s="6"/>
      <c r="E304" s="73" t="s">
        <v>315</v>
      </c>
      <c r="F304" s="74" t="s">
        <v>309</v>
      </c>
      <c r="G304" s="86"/>
      <c r="H304" s="76">
        <v>400000</v>
      </c>
      <c r="I304" s="18"/>
      <c r="J304" s="18"/>
    </row>
    <row r="305" spans="1:10" s="66" customFormat="1" x14ac:dyDescent="0.2">
      <c r="A305" s="73">
        <v>2229</v>
      </c>
      <c r="B305" s="73">
        <v>5169</v>
      </c>
      <c r="C305" s="143">
        <v>20117000000</v>
      </c>
      <c r="D305" s="6"/>
      <c r="E305" s="73" t="s">
        <v>322</v>
      </c>
      <c r="F305" s="74" t="s">
        <v>309</v>
      </c>
      <c r="G305" s="86"/>
      <c r="H305" s="76">
        <v>150000</v>
      </c>
      <c r="I305" s="18"/>
      <c r="J305" s="18"/>
    </row>
    <row r="306" spans="1:10" s="66" customFormat="1" x14ac:dyDescent="0.2">
      <c r="A306" s="73">
        <v>3632</v>
      </c>
      <c r="B306" s="73">
        <v>5169</v>
      </c>
      <c r="C306" s="143">
        <v>20406000000</v>
      </c>
      <c r="D306" s="6"/>
      <c r="E306" s="73" t="s">
        <v>323</v>
      </c>
      <c r="F306" s="74" t="s">
        <v>309</v>
      </c>
      <c r="G306" s="86"/>
      <c r="H306" s="76">
        <v>100000</v>
      </c>
      <c r="I306" s="18"/>
      <c r="J306" s="18"/>
    </row>
    <row r="307" spans="1:10" s="66" customFormat="1" x14ac:dyDescent="0.2">
      <c r="A307" s="73">
        <v>3412</v>
      </c>
      <c r="B307" s="73">
        <v>5164</v>
      </c>
      <c r="C307" s="143">
        <v>20285000000</v>
      </c>
      <c r="D307" s="6"/>
      <c r="E307" s="74" t="s">
        <v>701</v>
      </c>
      <c r="F307" s="74" t="s">
        <v>309</v>
      </c>
      <c r="G307" s="86"/>
      <c r="H307" s="65">
        <v>50000</v>
      </c>
      <c r="I307" s="18"/>
      <c r="J307" s="18"/>
    </row>
    <row r="308" spans="1:10" s="66" customFormat="1" x14ac:dyDescent="0.2">
      <c r="A308" s="74">
        <v>2143</v>
      </c>
      <c r="B308" s="74">
        <v>5169</v>
      </c>
      <c r="C308" s="146">
        <v>0</v>
      </c>
      <c r="D308" s="72"/>
      <c r="E308" s="74" t="s">
        <v>706</v>
      </c>
      <c r="F308" s="74" t="s">
        <v>309</v>
      </c>
      <c r="G308" s="86"/>
      <c r="H308" s="76">
        <v>500000</v>
      </c>
      <c r="I308" s="18"/>
      <c r="J308" s="18"/>
    </row>
    <row r="309" spans="1:10" s="66" customFormat="1" x14ac:dyDescent="0.2">
      <c r="A309" s="73"/>
      <c r="B309" s="73"/>
      <c r="C309" s="143"/>
      <c r="D309" s="6"/>
      <c r="E309" s="90" t="s">
        <v>654</v>
      </c>
      <c r="F309" s="74"/>
      <c r="G309" s="86"/>
      <c r="H309" s="76"/>
      <c r="I309" s="18"/>
      <c r="J309" s="18"/>
    </row>
    <row r="310" spans="1:10" s="66" customFormat="1" x14ac:dyDescent="0.2">
      <c r="A310" s="73">
        <v>3631</v>
      </c>
      <c r="B310" s="73">
        <v>5171</v>
      </c>
      <c r="C310" s="143">
        <v>20048000000</v>
      </c>
      <c r="D310" s="6"/>
      <c r="E310" s="73" t="s">
        <v>1198</v>
      </c>
      <c r="F310" s="74" t="s">
        <v>309</v>
      </c>
      <c r="G310" s="86"/>
      <c r="H310" s="76">
        <v>3000000</v>
      </c>
      <c r="I310" s="18"/>
      <c r="J310" s="18"/>
    </row>
    <row r="311" spans="1:10" s="66" customFormat="1" x14ac:dyDescent="0.2">
      <c r="A311" s="73">
        <v>3745</v>
      </c>
      <c r="B311" s="73">
        <v>5171</v>
      </c>
      <c r="C311" s="143">
        <v>20079000000</v>
      </c>
      <c r="D311" s="6"/>
      <c r="E311" s="73" t="s">
        <v>295</v>
      </c>
      <c r="F311" s="74" t="s">
        <v>309</v>
      </c>
      <c r="G311" s="86"/>
      <c r="H311" s="76">
        <v>700000</v>
      </c>
      <c r="I311" s="18"/>
      <c r="J311" s="18"/>
    </row>
    <row r="312" spans="1:10" s="66" customFormat="1" x14ac:dyDescent="0.2">
      <c r="A312" s="73">
        <v>3729</v>
      </c>
      <c r="B312" s="73">
        <v>5171</v>
      </c>
      <c r="C312" s="143">
        <v>20081000000</v>
      </c>
      <c r="D312" s="6"/>
      <c r="E312" s="73" t="s">
        <v>297</v>
      </c>
      <c r="F312" s="74" t="s">
        <v>309</v>
      </c>
      <c r="G312" s="86"/>
      <c r="H312" s="76">
        <v>456000</v>
      </c>
      <c r="I312" s="18"/>
      <c r="J312" s="18"/>
    </row>
    <row r="313" spans="1:10" s="66" customFormat="1" x14ac:dyDescent="0.2">
      <c r="A313" s="73">
        <v>2212</v>
      </c>
      <c r="B313" s="73">
        <v>5171</v>
      </c>
      <c r="C313" s="143">
        <v>20799000000</v>
      </c>
      <c r="D313" s="6"/>
      <c r="E313" s="73" t="s">
        <v>747</v>
      </c>
      <c r="F313" s="74" t="s">
        <v>309</v>
      </c>
      <c r="G313" s="86"/>
      <c r="H313" s="76">
        <v>1500000</v>
      </c>
      <c r="I313" s="18"/>
      <c r="J313" s="18"/>
    </row>
    <row r="314" spans="1:10" s="66" customFormat="1" x14ac:dyDescent="0.2">
      <c r="A314" s="73">
        <v>3632</v>
      </c>
      <c r="B314" s="73">
        <v>5171</v>
      </c>
      <c r="C314" s="143">
        <v>20100000000</v>
      </c>
      <c r="D314" s="6"/>
      <c r="E314" s="73" t="s">
        <v>314</v>
      </c>
      <c r="F314" s="74" t="s">
        <v>309</v>
      </c>
      <c r="G314" s="86"/>
      <c r="H314" s="76">
        <v>250000</v>
      </c>
      <c r="I314" s="18"/>
      <c r="J314" s="18"/>
    </row>
    <row r="315" spans="1:10" s="66" customFormat="1" x14ac:dyDescent="0.2">
      <c r="A315" s="73">
        <v>3632</v>
      </c>
      <c r="B315" s="73">
        <v>5171</v>
      </c>
      <c r="C315" s="143">
        <v>20409000000</v>
      </c>
      <c r="D315" s="6"/>
      <c r="E315" s="73" t="s">
        <v>324</v>
      </c>
      <c r="F315" s="74" t="s">
        <v>309</v>
      </c>
      <c r="G315" s="86"/>
      <c r="H315" s="76">
        <v>1000000</v>
      </c>
      <c r="I315" s="18"/>
      <c r="J315" s="18"/>
    </row>
    <row r="316" spans="1:10" s="66" customFormat="1" x14ac:dyDescent="0.2">
      <c r="A316" s="73"/>
      <c r="B316" s="73"/>
      <c r="C316" s="143"/>
      <c r="D316" s="6"/>
      <c r="E316" s="90" t="s">
        <v>676</v>
      </c>
      <c r="F316" s="74"/>
      <c r="G316" s="86"/>
      <c r="H316" s="76"/>
      <c r="I316" s="18"/>
      <c r="J316" s="18"/>
    </row>
    <row r="317" spans="1:10" s="66" customFormat="1" x14ac:dyDescent="0.2">
      <c r="A317" s="73">
        <v>6171</v>
      </c>
      <c r="B317" s="73">
        <v>5173</v>
      </c>
      <c r="C317" s="143">
        <v>20002000000</v>
      </c>
      <c r="D317" s="6"/>
      <c r="E317" s="73" t="s">
        <v>1</v>
      </c>
      <c r="F317" s="74" t="s">
        <v>309</v>
      </c>
      <c r="G317" s="86"/>
      <c r="H317" s="76">
        <v>10000</v>
      </c>
      <c r="I317" s="18"/>
      <c r="J317" s="18"/>
    </row>
    <row r="318" spans="1:10" s="66" customFormat="1" x14ac:dyDescent="0.2">
      <c r="A318" s="73">
        <v>6171</v>
      </c>
      <c r="B318" s="73">
        <v>5175</v>
      </c>
      <c r="C318" s="143">
        <v>20008000000</v>
      </c>
      <c r="D318" s="6"/>
      <c r="E318" s="73" t="s">
        <v>186</v>
      </c>
      <c r="F318" s="74" t="s">
        <v>309</v>
      </c>
      <c r="G318" s="86"/>
      <c r="H318" s="76">
        <v>5000</v>
      </c>
      <c r="I318" s="18"/>
      <c r="J318" s="18"/>
    </row>
    <row r="319" spans="1:10" s="66" customFormat="1" x14ac:dyDescent="0.2">
      <c r="A319" s="73">
        <v>2212</v>
      </c>
      <c r="B319" s="73">
        <v>5179</v>
      </c>
      <c r="C319" s="143">
        <v>20255000000</v>
      </c>
      <c r="D319" s="6"/>
      <c r="E319" s="73" t="s">
        <v>240</v>
      </c>
      <c r="F319" s="74" t="s">
        <v>309</v>
      </c>
      <c r="G319" s="86"/>
      <c r="H319" s="76">
        <v>10000</v>
      </c>
      <c r="I319" s="18"/>
      <c r="J319" s="18"/>
    </row>
    <row r="320" spans="1:10" s="66" customFormat="1" x14ac:dyDescent="0.2">
      <c r="A320" s="73"/>
      <c r="B320" s="73"/>
      <c r="C320" s="143"/>
      <c r="D320" s="6"/>
      <c r="E320" s="90" t="s">
        <v>689</v>
      </c>
      <c r="F320" s="74"/>
      <c r="G320" s="86"/>
      <c r="H320" s="76"/>
      <c r="I320" s="18"/>
      <c r="J320" s="18"/>
    </row>
    <row r="321" spans="1:10" s="66" customFormat="1" x14ac:dyDescent="0.2">
      <c r="A321" s="73">
        <v>6171</v>
      </c>
      <c r="B321" s="73">
        <v>5192</v>
      </c>
      <c r="C321" s="143">
        <v>20104000000</v>
      </c>
      <c r="D321" s="6"/>
      <c r="E321" s="73" t="s">
        <v>317</v>
      </c>
      <c r="F321" s="74" t="s">
        <v>309</v>
      </c>
      <c r="G321" s="86"/>
      <c r="H321" s="76">
        <v>4000</v>
      </c>
      <c r="I321" s="18"/>
      <c r="J321" s="18"/>
    </row>
    <row r="322" spans="1:10" s="66" customFormat="1" x14ac:dyDescent="0.2">
      <c r="A322" s="73">
        <v>2221</v>
      </c>
      <c r="B322" s="73">
        <v>5213</v>
      </c>
      <c r="C322" s="143">
        <v>20534000000</v>
      </c>
      <c r="D322" s="6"/>
      <c r="E322" s="73" t="s">
        <v>1199</v>
      </c>
      <c r="F322" s="74" t="s">
        <v>309</v>
      </c>
      <c r="G322" s="86"/>
      <c r="H322" s="76">
        <v>3278783</v>
      </c>
      <c r="I322" s="18"/>
      <c r="J322" s="18"/>
    </row>
    <row r="323" spans="1:10" s="66" customFormat="1" x14ac:dyDescent="0.2">
      <c r="A323" s="73"/>
      <c r="B323" s="73"/>
      <c r="C323" s="143"/>
      <c r="D323" s="6"/>
      <c r="E323" s="90" t="s">
        <v>692</v>
      </c>
      <c r="F323" s="74"/>
      <c r="G323" s="86"/>
      <c r="H323" s="76"/>
      <c r="I323" s="18"/>
      <c r="J323" s="18"/>
    </row>
    <row r="324" spans="1:10" s="66" customFormat="1" x14ac:dyDescent="0.2">
      <c r="A324" s="73">
        <v>6330</v>
      </c>
      <c r="B324" s="73">
        <v>5345</v>
      </c>
      <c r="C324" s="143">
        <v>20029000009</v>
      </c>
      <c r="D324" s="6"/>
      <c r="E324" s="73" t="s">
        <v>310</v>
      </c>
      <c r="F324" s="74" t="s">
        <v>309</v>
      </c>
      <c r="G324" s="86"/>
      <c r="H324" s="76">
        <v>1100000</v>
      </c>
      <c r="I324" s="18"/>
      <c r="J324" s="18"/>
    </row>
    <row r="325" spans="1:10" s="66" customFormat="1" x14ac:dyDescent="0.2">
      <c r="A325" s="73">
        <v>6330</v>
      </c>
      <c r="B325" s="73">
        <v>5349</v>
      </c>
      <c r="C325" s="143">
        <v>20030000009</v>
      </c>
      <c r="D325" s="6"/>
      <c r="E325" s="73" t="s">
        <v>311</v>
      </c>
      <c r="F325" s="74" t="s">
        <v>309</v>
      </c>
      <c r="G325" s="86"/>
      <c r="H325" s="76">
        <v>1100000</v>
      </c>
      <c r="I325" s="18"/>
      <c r="J325" s="18"/>
    </row>
    <row r="326" spans="1:10" s="66" customFormat="1" x14ac:dyDescent="0.2">
      <c r="A326" s="73"/>
      <c r="B326" s="73"/>
      <c r="C326" s="143"/>
      <c r="D326" s="6"/>
      <c r="E326" s="90" t="s">
        <v>655</v>
      </c>
      <c r="F326" s="74"/>
      <c r="G326" s="86"/>
      <c r="H326" s="76"/>
      <c r="I326" s="18"/>
      <c r="J326" s="18"/>
    </row>
    <row r="327" spans="1:10" s="66" customFormat="1" x14ac:dyDescent="0.2">
      <c r="A327" s="73">
        <v>6171</v>
      </c>
      <c r="B327" s="73">
        <v>5362</v>
      </c>
      <c r="C327" s="143">
        <v>20784000000</v>
      </c>
      <c r="D327" s="6"/>
      <c r="E327" s="73" t="s">
        <v>1200</v>
      </c>
      <c r="F327" s="74" t="s">
        <v>309</v>
      </c>
      <c r="G327" s="86"/>
      <c r="H327" s="76">
        <v>2000</v>
      </c>
      <c r="I327" s="18"/>
      <c r="J327" s="18"/>
    </row>
    <row r="328" spans="1:10" s="66" customFormat="1" x14ac:dyDescent="0.2">
      <c r="A328" s="6"/>
      <c r="B328" s="6"/>
      <c r="C328" s="6"/>
      <c r="D328" s="6"/>
      <c r="E328" s="90" t="s">
        <v>161</v>
      </c>
      <c r="F328" s="74"/>
      <c r="G328" s="86"/>
      <c r="H328" s="76"/>
      <c r="I328" s="18"/>
      <c r="J328" s="18"/>
    </row>
    <row r="329" spans="1:10" s="66" customFormat="1" x14ac:dyDescent="0.2">
      <c r="A329" s="73">
        <v>2212</v>
      </c>
      <c r="B329" s="74">
        <v>6122</v>
      </c>
      <c r="C329" s="143">
        <v>20800000000</v>
      </c>
      <c r="D329" s="6"/>
      <c r="E329" s="73" t="s">
        <v>327</v>
      </c>
      <c r="F329" s="74" t="s">
        <v>309</v>
      </c>
      <c r="G329" s="86"/>
      <c r="H329" s="76">
        <v>479000</v>
      </c>
      <c r="I329" s="18"/>
      <c r="J329" s="18"/>
    </row>
    <row r="330" spans="1:10" s="66" customFormat="1" x14ac:dyDescent="0.2">
      <c r="A330" s="73">
        <v>3632</v>
      </c>
      <c r="B330" s="73">
        <v>6121</v>
      </c>
      <c r="C330" s="143">
        <v>20742000000</v>
      </c>
      <c r="D330" s="6"/>
      <c r="E330" s="73" t="s">
        <v>328</v>
      </c>
      <c r="F330" s="74" t="s">
        <v>309</v>
      </c>
      <c r="G330" s="86"/>
      <c r="H330" s="76">
        <v>100000</v>
      </c>
      <c r="I330" s="18"/>
      <c r="J330" s="18"/>
    </row>
    <row r="331" spans="1:10" s="66" customFormat="1" x14ac:dyDescent="0.2">
      <c r="D331" s="36"/>
      <c r="E331" s="34" t="s">
        <v>31</v>
      </c>
      <c r="F331" s="34"/>
      <c r="G331" s="87">
        <f>SUM(H332:H337)</f>
        <v>19695000</v>
      </c>
      <c r="H331" s="35"/>
      <c r="I331" s="18"/>
      <c r="J331" s="18"/>
    </row>
    <row r="332" spans="1:10" s="66" customFormat="1" x14ac:dyDescent="0.2">
      <c r="A332" s="73">
        <v>2212</v>
      </c>
      <c r="B332" s="74">
        <v>6121</v>
      </c>
      <c r="C332" s="143">
        <v>20801000500</v>
      </c>
      <c r="D332" s="6"/>
      <c r="E332" s="73" t="s">
        <v>1202</v>
      </c>
      <c r="F332" s="74" t="s">
        <v>309</v>
      </c>
      <c r="G332" s="86"/>
      <c r="H332" s="76">
        <v>200000</v>
      </c>
      <c r="I332" s="18"/>
      <c r="J332" s="18"/>
    </row>
    <row r="333" spans="1:10" s="66" customFormat="1" x14ac:dyDescent="0.2">
      <c r="A333" s="73">
        <v>3639</v>
      </c>
      <c r="B333" s="74">
        <v>6121</v>
      </c>
      <c r="C333" s="143">
        <v>20803000500</v>
      </c>
      <c r="D333" s="6"/>
      <c r="E333" s="73" t="s">
        <v>1201</v>
      </c>
      <c r="F333" s="74" t="s">
        <v>309</v>
      </c>
      <c r="G333" s="86"/>
      <c r="H333" s="76">
        <v>4000000</v>
      </c>
      <c r="I333" s="18"/>
      <c r="J333" s="18"/>
    </row>
    <row r="334" spans="1:10" s="66" customFormat="1" x14ac:dyDescent="0.2">
      <c r="A334" s="73">
        <v>3639</v>
      </c>
      <c r="B334" s="73">
        <v>6121</v>
      </c>
      <c r="C334" s="143">
        <v>20801000500</v>
      </c>
      <c r="D334" s="6"/>
      <c r="E334" s="73" t="s">
        <v>1204</v>
      </c>
      <c r="F334" s="74" t="s">
        <v>309</v>
      </c>
      <c r="G334" s="86"/>
      <c r="H334" s="76">
        <v>12000000</v>
      </c>
      <c r="I334" s="18"/>
      <c r="J334" s="18"/>
    </row>
    <row r="335" spans="1:10" s="66" customFormat="1" x14ac:dyDescent="0.2">
      <c r="A335" s="73">
        <v>2212</v>
      </c>
      <c r="B335" s="73">
        <v>6121</v>
      </c>
      <c r="C335" s="143">
        <v>20902000000</v>
      </c>
      <c r="D335" s="6"/>
      <c r="E335" s="73" t="s">
        <v>1203</v>
      </c>
      <c r="F335" s="74" t="s">
        <v>309</v>
      </c>
      <c r="G335" s="86"/>
      <c r="H335" s="76">
        <v>195000</v>
      </c>
      <c r="I335" s="18"/>
      <c r="J335" s="18"/>
    </row>
    <row r="336" spans="1:10" s="66" customFormat="1" x14ac:dyDescent="0.2">
      <c r="A336" s="73">
        <v>3639</v>
      </c>
      <c r="B336" s="73">
        <v>6121</v>
      </c>
      <c r="C336" s="143">
        <v>20085000100</v>
      </c>
      <c r="D336" s="6"/>
      <c r="E336" s="73" t="s">
        <v>1205</v>
      </c>
      <c r="F336" s="74" t="s">
        <v>309</v>
      </c>
      <c r="G336" s="86"/>
      <c r="H336" s="76">
        <v>300000</v>
      </c>
      <c r="I336" s="18"/>
      <c r="J336" s="18"/>
    </row>
    <row r="337" spans="1:10" s="66" customFormat="1" x14ac:dyDescent="0.2">
      <c r="A337" s="73">
        <v>3639</v>
      </c>
      <c r="B337" s="73">
        <v>6121</v>
      </c>
      <c r="C337" s="143">
        <v>20085000500</v>
      </c>
      <c r="D337" s="6"/>
      <c r="E337" s="73" t="s">
        <v>1206</v>
      </c>
      <c r="F337" s="74" t="s">
        <v>309</v>
      </c>
      <c r="G337" s="86"/>
      <c r="H337" s="76">
        <v>3000000</v>
      </c>
      <c r="I337" s="18"/>
      <c r="J337" s="18"/>
    </row>
    <row r="338" spans="1:10" s="66" customFormat="1" x14ac:dyDescent="0.2">
      <c r="D338" s="36"/>
      <c r="E338" s="159" t="s">
        <v>278</v>
      </c>
      <c r="F338" s="159"/>
      <c r="G338" s="167">
        <f>SUM(H266:H337)</f>
        <v>55293083</v>
      </c>
      <c r="H338" s="168"/>
      <c r="I338" s="18"/>
      <c r="J338" s="18"/>
    </row>
    <row r="339" spans="1:10" s="66" customFormat="1" x14ac:dyDescent="0.2">
      <c r="A339" s="70"/>
      <c r="B339" s="70"/>
      <c r="C339" s="70"/>
      <c r="D339" s="11"/>
      <c r="E339" s="88"/>
      <c r="F339" s="88"/>
      <c r="G339" s="89"/>
      <c r="H339" s="166"/>
      <c r="I339" s="18"/>
      <c r="J339" s="18"/>
    </row>
    <row r="340" spans="1:10" s="66" customFormat="1" ht="15" x14ac:dyDescent="0.2">
      <c r="D340" s="36"/>
      <c r="E340" s="156" t="s">
        <v>334</v>
      </c>
      <c r="F340" s="130"/>
      <c r="G340" s="164">
        <f>SUM(G341:G369)</f>
        <v>13040560</v>
      </c>
      <c r="H340" s="165"/>
      <c r="I340" s="18"/>
      <c r="J340" s="18"/>
    </row>
    <row r="341" spans="1:10" s="66" customFormat="1" x14ac:dyDescent="0.2">
      <c r="D341" s="36"/>
      <c r="E341" s="34" t="s">
        <v>1112</v>
      </c>
      <c r="F341" s="112"/>
      <c r="G341" s="87">
        <f>SUM(H342:H343)</f>
        <v>6119560</v>
      </c>
      <c r="H341" s="158"/>
      <c r="I341" s="18"/>
      <c r="J341" s="18"/>
    </row>
    <row r="342" spans="1:10" s="66" customFormat="1" x14ac:dyDescent="0.2">
      <c r="D342" s="36"/>
      <c r="E342" s="74" t="s">
        <v>1113</v>
      </c>
      <c r="F342" s="73" t="s">
        <v>15</v>
      </c>
      <c r="G342" s="86"/>
      <c r="H342" s="79">
        <v>4552000</v>
      </c>
      <c r="I342" s="18" t="s">
        <v>693</v>
      </c>
      <c r="J342" s="18"/>
    </row>
    <row r="343" spans="1:10" s="66" customFormat="1" x14ac:dyDescent="0.2">
      <c r="D343" s="36"/>
      <c r="E343" s="74" t="s">
        <v>742</v>
      </c>
      <c r="F343" s="73" t="s">
        <v>15</v>
      </c>
      <c r="G343" s="86"/>
      <c r="H343" s="79">
        <v>1567560</v>
      </c>
      <c r="I343" s="18"/>
      <c r="J343" s="18"/>
    </row>
    <row r="344" spans="1:10" s="66" customFormat="1" x14ac:dyDescent="0.2">
      <c r="A344" s="78" t="s">
        <v>86</v>
      </c>
      <c r="B344" s="78" t="s">
        <v>87</v>
      </c>
      <c r="C344" s="145" t="s">
        <v>88</v>
      </c>
      <c r="D344" s="188"/>
      <c r="E344" s="34" t="s">
        <v>160</v>
      </c>
      <c r="F344" s="34"/>
      <c r="G344" s="87">
        <f>SUM(H346:H367)</f>
        <v>6921000</v>
      </c>
      <c r="H344" s="35"/>
      <c r="I344" s="18"/>
      <c r="J344" s="18"/>
    </row>
    <row r="345" spans="1:10" s="66" customFormat="1" x14ac:dyDescent="0.2">
      <c r="A345" s="78"/>
      <c r="B345" s="78"/>
      <c r="C345" s="145"/>
      <c r="D345" s="188"/>
      <c r="E345" s="88" t="s">
        <v>651</v>
      </c>
      <c r="F345" s="88"/>
      <c r="G345" s="89"/>
      <c r="H345" s="24"/>
      <c r="I345" s="18"/>
      <c r="J345" s="18"/>
    </row>
    <row r="346" spans="1:10" s="66" customFormat="1" x14ac:dyDescent="0.2">
      <c r="A346" s="73">
        <v>6171</v>
      </c>
      <c r="B346" s="73">
        <v>5136</v>
      </c>
      <c r="C346" s="143">
        <v>20001000000</v>
      </c>
      <c r="D346" s="6"/>
      <c r="E346" s="73" t="s">
        <v>1162</v>
      </c>
      <c r="F346" s="74" t="s">
        <v>348</v>
      </c>
      <c r="G346" s="86"/>
      <c r="H346" s="76">
        <v>5000</v>
      </c>
      <c r="I346" s="18"/>
      <c r="J346" s="18"/>
    </row>
    <row r="347" spans="1:10" s="66" customFormat="1" x14ac:dyDescent="0.2">
      <c r="A347" s="73">
        <v>6171</v>
      </c>
      <c r="B347" s="73">
        <v>5139</v>
      </c>
      <c r="C347" s="143">
        <v>20004000000</v>
      </c>
      <c r="D347" s="6"/>
      <c r="E347" s="73" t="s">
        <v>2</v>
      </c>
      <c r="F347" s="74" t="s">
        <v>348</v>
      </c>
      <c r="G347" s="86"/>
      <c r="H347" s="76">
        <v>5000</v>
      </c>
      <c r="I347" s="18"/>
      <c r="J347" s="18"/>
    </row>
    <row r="348" spans="1:10" s="66" customFormat="1" x14ac:dyDescent="0.2">
      <c r="A348" s="73"/>
      <c r="B348" s="73"/>
      <c r="C348" s="143"/>
      <c r="D348" s="6"/>
      <c r="E348" s="90" t="s">
        <v>694</v>
      </c>
      <c r="F348" s="74"/>
      <c r="G348" s="86"/>
      <c r="H348" s="76"/>
      <c r="I348" s="18"/>
      <c r="J348" s="18"/>
    </row>
    <row r="349" spans="1:10" s="66" customFormat="1" x14ac:dyDescent="0.2">
      <c r="A349" s="73">
        <v>3635</v>
      </c>
      <c r="B349" s="73">
        <v>5169</v>
      </c>
      <c r="C349" s="143">
        <v>20006000000</v>
      </c>
      <c r="D349" s="6"/>
      <c r="E349" s="73" t="s">
        <v>59</v>
      </c>
      <c r="F349" s="74" t="s">
        <v>348</v>
      </c>
      <c r="G349" s="86"/>
      <c r="H349" s="76">
        <v>120000</v>
      </c>
      <c r="I349" s="18"/>
      <c r="J349" s="18"/>
    </row>
    <row r="350" spans="1:10" s="66" customFormat="1" x14ac:dyDescent="0.2">
      <c r="A350" s="73">
        <v>3635</v>
      </c>
      <c r="B350" s="73">
        <v>5169</v>
      </c>
      <c r="C350" s="143">
        <v>20267000000</v>
      </c>
      <c r="D350" s="6"/>
      <c r="E350" s="73" t="s">
        <v>1207</v>
      </c>
      <c r="F350" s="74" t="s">
        <v>348</v>
      </c>
      <c r="G350" s="86"/>
      <c r="H350" s="76">
        <v>484000</v>
      </c>
      <c r="I350" s="18"/>
      <c r="J350" s="18"/>
    </row>
    <row r="351" spans="1:10" s="66" customFormat="1" x14ac:dyDescent="0.2">
      <c r="A351" s="73">
        <v>3635</v>
      </c>
      <c r="B351" s="73">
        <v>5169</v>
      </c>
      <c r="C351" s="143">
        <v>20268000000</v>
      </c>
      <c r="D351" s="6"/>
      <c r="E351" s="73" t="s">
        <v>338</v>
      </c>
      <c r="F351" s="74" t="s">
        <v>348</v>
      </c>
      <c r="G351" s="86"/>
      <c r="H351" s="76">
        <v>300000</v>
      </c>
      <c r="I351" s="18"/>
      <c r="J351" s="18"/>
    </row>
    <row r="352" spans="1:10" s="66" customFormat="1" x14ac:dyDescent="0.2">
      <c r="A352" s="73">
        <v>3635</v>
      </c>
      <c r="B352" s="73">
        <v>5169</v>
      </c>
      <c r="C352" s="143">
        <v>20874000000</v>
      </c>
      <c r="D352" s="6"/>
      <c r="E352" s="73" t="s">
        <v>347</v>
      </c>
      <c r="F352" s="74" t="s">
        <v>348</v>
      </c>
      <c r="G352" s="86"/>
      <c r="H352" s="76">
        <v>700000</v>
      </c>
      <c r="I352" s="18"/>
      <c r="J352" s="18"/>
    </row>
    <row r="353" spans="1:10" s="66" customFormat="1" x14ac:dyDescent="0.2">
      <c r="A353" s="73"/>
      <c r="B353" s="73"/>
      <c r="C353" s="143"/>
      <c r="D353" s="6"/>
      <c r="E353" s="90" t="s">
        <v>676</v>
      </c>
      <c r="F353" s="74"/>
      <c r="G353" s="86"/>
      <c r="H353" s="76"/>
      <c r="I353" s="18"/>
      <c r="J353" s="18"/>
    </row>
    <row r="354" spans="1:10" s="66" customFormat="1" x14ac:dyDescent="0.2">
      <c r="A354" s="73">
        <v>3635</v>
      </c>
      <c r="B354" s="73">
        <v>5173</v>
      </c>
      <c r="C354" s="143">
        <v>20002000000</v>
      </c>
      <c r="D354" s="6"/>
      <c r="E354" s="73" t="s">
        <v>1</v>
      </c>
      <c r="F354" s="74" t="s">
        <v>348</v>
      </c>
      <c r="G354" s="86"/>
      <c r="H354" s="76">
        <v>12000</v>
      </c>
      <c r="I354" s="18"/>
      <c r="J354" s="18"/>
    </row>
    <row r="355" spans="1:10" s="66" customFormat="1" x14ac:dyDescent="0.2">
      <c r="A355" s="73">
        <v>3635</v>
      </c>
      <c r="B355" s="73">
        <v>5175</v>
      </c>
      <c r="C355" s="143">
        <v>20008000000</v>
      </c>
      <c r="D355" s="6"/>
      <c r="E355" s="73" t="s">
        <v>186</v>
      </c>
      <c r="F355" s="74" t="s">
        <v>348</v>
      </c>
      <c r="G355" s="86"/>
      <c r="H355" s="76">
        <v>5000</v>
      </c>
      <c r="I355" s="18"/>
      <c r="J355" s="18"/>
    </row>
    <row r="356" spans="1:10" s="66" customFormat="1" x14ac:dyDescent="0.2">
      <c r="A356" s="73">
        <v>3635</v>
      </c>
      <c r="B356" s="73">
        <v>5179</v>
      </c>
      <c r="C356" s="143">
        <v>20745000000</v>
      </c>
      <c r="D356" s="6"/>
      <c r="E356" s="73" t="s">
        <v>345</v>
      </c>
      <c r="F356" s="74" t="s">
        <v>348</v>
      </c>
      <c r="G356" s="86"/>
      <c r="H356" s="76">
        <v>200000</v>
      </c>
      <c r="I356" s="18"/>
      <c r="J356" s="18"/>
    </row>
    <row r="357" spans="1:10" s="66" customFormat="1" x14ac:dyDescent="0.2">
      <c r="A357" s="6"/>
      <c r="B357" s="6"/>
      <c r="C357" s="6"/>
      <c r="D357" s="6"/>
      <c r="E357" s="90" t="s">
        <v>161</v>
      </c>
      <c r="F357" s="74"/>
      <c r="G357" s="86"/>
      <c r="H357" s="76"/>
      <c r="I357" s="18"/>
      <c r="J357" s="18"/>
    </row>
    <row r="358" spans="1:10" s="66" customFormat="1" x14ac:dyDescent="0.2">
      <c r="A358" s="73">
        <v>3635</v>
      </c>
      <c r="B358" s="73">
        <v>6119</v>
      </c>
      <c r="C358" s="143">
        <v>20270000000</v>
      </c>
      <c r="D358" s="6"/>
      <c r="E358" s="73" t="s">
        <v>339</v>
      </c>
      <c r="F358" s="74" t="s">
        <v>348</v>
      </c>
      <c r="G358" s="86"/>
      <c r="H358" s="76">
        <v>400000</v>
      </c>
      <c r="I358" s="18"/>
      <c r="J358" s="18"/>
    </row>
    <row r="359" spans="1:10" s="66" customFormat="1" x14ac:dyDescent="0.2">
      <c r="A359" s="73">
        <v>3635</v>
      </c>
      <c r="B359" s="73">
        <v>6119</v>
      </c>
      <c r="C359" s="143">
        <v>20271000000</v>
      </c>
      <c r="D359" s="6"/>
      <c r="E359" s="73" t="s">
        <v>340</v>
      </c>
      <c r="F359" s="74" t="s">
        <v>348</v>
      </c>
      <c r="G359" s="86"/>
      <c r="H359" s="76">
        <v>2950000</v>
      </c>
      <c r="I359" s="18"/>
      <c r="J359" s="18"/>
    </row>
    <row r="360" spans="1:10" s="66" customFormat="1" x14ac:dyDescent="0.2">
      <c r="A360" s="73">
        <v>3635</v>
      </c>
      <c r="B360" s="73">
        <v>6119</v>
      </c>
      <c r="C360" s="143">
        <v>20272000000</v>
      </c>
      <c r="D360" s="6"/>
      <c r="E360" s="73" t="s">
        <v>341</v>
      </c>
      <c r="F360" s="74" t="s">
        <v>348</v>
      </c>
      <c r="G360" s="86"/>
      <c r="H360" s="76">
        <v>300000</v>
      </c>
      <c r="I360" s="18"/>
      <c r="J360" s="18"/>
    </row>
    <row r="361" spans="1:10" s="66" customFormat="1" x14ac:dyDescent="0.2">
      <c r="A361" s="73">
        <v>3635</v>
      </c>
      <c r="B361" s="73">
        <v>6119</v>
      </c>
      <c r="C361" s="143">
        <v>20273000000</v>
      </c>
      <c r="D361" s="6"/>
      <c r="E361" s="73" t="s">
        <v>342</v>
      </c>
      <c r="F361" s="74" t="s">
        <v>348</v>
      </c>
      <c r="G361" s="86"/>
      <c r="H361" s="76">
        <v>100000</v>
      </c>
      <c r="I361" s="18"/>
      <c r="J361" s="18"/>
    </row>
    <row r="362" spans="1:10" s="66" customFormat="1" x14ac:dyDescent="0.2">
      <c r="A362" s="73">
        <v>3635</v>
      </c>
      <c r="B362" s="73">
        <v>6119</v>
      </c>
      <c r="C362" s="143">
        <v>20274000000</v>
      </c>
      <c r="D362" s="6"/>
      <c r="E362" s="73" t="s">
        <v>343</v>
      </c>
      <c r="F362" s="74" t="s">
        <v>348</v>
      </c>
      <c r="G362" s="86"/>
      <c r="H362" s="76">
        <v>200000</v>
      </c>
      <c r="I362" s="18"/>
      <c r="J362" s="18"/>
    </row>
    <row r="363" spans="1:10" s="66" customFormat="1" x14ac:dyDescent="0.2">
      <c r="A363" s="73">
        <v>3635</v>
      </c>
      <c r="B363" s="73">
        <v>6119</v>
      </c>
      <c r="C363" s="143">
        <v>20275000000</v>
      </c>
      <c r="D363" s="6"/>
      <c r="E363" s="73" t="s">
        <v>344</v>
      </c>
      <c r="F363" s="74" t="s">
        <v>348</v>
      </c>
      <c r="G363" s="86"/>
      <c r="H363" s="76">
        <v>200000</v>
      </c>
      <c r="I363" s="18"/>
      <c r="J363" s="18"/>
    </row>
    <row r="364" spans="1:10" s="66" customFormat="1" x14ac:dyDescent="0.2">
      <c r="A364" s="73">
        <v>2212</v>
      </c>
      <c r="B364" s="73">
        <v>6121</v>
      </c>
      <c r="C364" s="143">
        <v>20277000000</v>
      </c>
      <c r="D364" s="6"/>
      <c r="E364" s="73" t="s">
        <v>1208</v>
      </c>
      <c r="F364" s="74" t="s">
        <v>348</v>
      </c>
      <c r="G364" s="86"/>
      <c r="H364" s="76">
        <v>200000</v>
      </c>
      <c r="I364" s="18"/>
      <c r="J364" s="18"/>
    </row>
    <row r="365" spans="1:10" s="66" customFormat="1" x14ac:dyDescent="0.2">
      <c r="A365" s="73">
        <v>2212</v>
      </c>
      <c r="B365" s="73">
        <v>6121</v>
      </c>
      <c r="C365" s="143">
        <v>20278000000</v>
      </c>
      <c r="D365" s="6"/>
      <c r="E365" s="73" t="s">
        <v>1209</v>
      </c>
      <c r="F365" s="74" t="s">
        <v>348</v>
      </c>
      <c r="G365" s="86"/>
      <c r="H365" s="76">
        <v>200000</v>
      </c>
      <c r="I365" s="18"/>
      <c r="J365" s="18"/>
    </row>
    <row r="366" spans="1:10" s="66" customFormat="1" x14ac:dyDescent="0.2">
      <c r="A366" s="73">
        <v>2212</v>
      </c>
      <c r="B366" s="73">
        <v>6121</v>
      </c>
      <c r="C366" s="143">
        <v>20872000000</v>
      </c>
      <c r="D366" s="6"/>
      <c r="E366" s="73" t="s">
        <v>1210</v>
      </c>
      <c r="F366" s="74" t="s">
        <v>348</v>
      </c>
      <c r="G366" s="86"/>
      <c r="H366" s="76">
        <v>390000</v>
      </c>
      <c r="I366" s="18"/>
      <c r="J366" s="18"/>
    </row>
    <row r="367" spans="1:10" s="66" customFormat="1" x14ac:dyDescent="0.2">
      <c r="A367" s="73">
        <v>2331</v>
      </c>
      <c r="B367" s="73">
        <v>6121</v>
      </c>
      <c r="C367" s="143">
        <v>20873000000</v>
      </c>
      <c r="D367" s="6"/>
      <c r="E367" s="73" t="s">
        <v>346</v>
      </c>
      <c r="F367" s="74" t="s">
        <v>348</v>
      </c>
      <c r="G367" s="86"/>
      <c r="H367" s="76">
        <v>150000</v>
      </c>
      <c r="I367" s="18"/>
      <c r="J367" s="18"/>
    </row>
    <row r="368" spans="1:10" s="66" customFormat="1" x14ac:dyDescent="0.2">
      <c r="D368" s="36"/>
      <c r="E368" s="34" t="s">
        <v>31</v>
      </c>
      <c r="F368" s="34"/>
      <c r="G368" s="87">
        <f>SUM(H369)</f>
        <v>0</v>
      </c>
      <c r="H368" s="35"/>
      <c r="I368" s="18"/>
      <c r="J368" s="18"/>
    </row>
    <row r="369" spans="1:10" s="66" customFormat="1" x14ac:dyDescent="0.2">
      <c r="D369" s="36"/>
      <c r="E369" s="74"/>
      <c r="F369" s="74"/>
      <c r="G369" s="86"/>
      <c r="H369" s="79">
        <v>0</v>
      </c>
      <c r="I369" s="18"/>
      <c r="J369" s="18"/>
    </row>
    <row r="370" spans="1:10" s="66" customFormat="1" x14ac:dyDescent="0.2">
      <c r="D370" s="36"/>
      <c r="E370" s="159" t="s">
        <v>333</v>
      </c>
      <c r="F370" s="159"/>
      <c r="G370" s="167">
        <f>SUM(H342:H369)</f>
        <v>13040560</v>
      </c>
      <c r="H370" s="168"/>
      <c r="I370" s="18"/>
      <c r="J370" s="18"/>
    </row>
    <row r="371" spans="1:10" s="66" customFormat="1" x14ac:dyDescent="0.2">
      <c r="A371" s="70"/>
      <c r="B371" s="70"/>
      <c r="C371" s="70"/>
      <c r="D371" s="11"/>
      <c r="E371" s="88"/>
      <c r="F371" s="88"/>
      <c r="G371" s="89"/>
      <c r="H371" s="166"/>
      <c r="I371" s="18"/>
      <c r="J371" s="18"/>
    </row>
    <row r="372" spans="1:10" s="66" customFormat="1" ht="15" x14ac:dyDescent="0.2">
      <c r="D372" s="36"/>
      <c r="E372" s="156" t="s">
        <v>335</v>
      </c>
      <c r="F372" s="130"/>
      <c r="G372" s="164">
        <f>SUM(G373:G404)</f>
        <v>7871000</v>
      </c>
      <c r="H372" s="165"/>
      <c r="I372" s="18"/>
      <c r="J372" s="18"/>
    </row>
    <row r="373" spans="1:10" s="66" customFormat="1" x14ac:dyDescent="0.2">
      <c r="D373" s="36"/>
      <c r="E373" s="34" t="s">
        <v>1112</v>
      </c>
      <c r="F373" s="112"/>
      <c r="G373" s="87">
        <f>SUM(H374:H375)</f>
        <v>1517000</v>
      </c>
      <c r="H373" s="158"/>
      <c r="I373" s="18"/>
      <c r="J373" s="18"/>
    </row>
    <row r="374" spans="1:10" s="66" customFormat="1" x14ac:dyDescent="0.2">
      <c r="D374" s="36"/>
      <c r="E374" s="74" t="s">
        <v>1113</v>
      </c>
      <c r="F374" s="73" t="s">
        <v>15</v>
      </c>
      <c r="G374" s="86"/>
      <c r="H374" s="79">
        <v>1128000</v>
      </c>
      <c r="I374" s="18" t="s">
        <v>675</v>
      </c>
      <c r="J374" s="18"/>
    </row>
    <row r="375" spans="1:10" s="66" customFormat="1" x14ac:dyDescent="0.2">
      <c r="D375" s="36"/>
      <c r="E375" s="74" t="s">
        <v>742</v>
      </c>
      <c r="F375" s="73" t="s">
        <v>15</v>
      </c>
      <c r="G375" s="86"/>
      <c r="H375" s="79">
        <v>389000</v>
      </c>
      <c r="I375" s="18"/>
      <c r="J375" s="18"/>
    </row>
    <row r="376" spans="1:10" s="66" customFormat="1" x14ac:dyDescent="0.2">
      <c r="A376" s="78" t="s">
        <v>86</v>
      </c>
      <c r="B376" s="78" t="s">
        <v>87</v>
      </c>
      <c r="C376" s="145" t="s">
        <v>88</v>
      </c>
      <c r="D376" s="188"/>
      <c r="E376" s="34" t="s">
        <v>160</v>
      </c>
      <c r="F376" s="34"/>
      <c r="G376" s="87">
        <f>SUM(H378:H402)</f>
        <v>6354000</v>
      </c>
      <c r="H376" s="35"/>
      <c r="I376" s="18"/>
      <c r="J376" s="18"/>
    </row>
    <row r="377" spans="1:10" s="66" customFormat="1" x14ac:dyDescent="0.2">
      <c r="A377" s="78"/>
      <c r="B377" s="78"/>
      <c r="C377" s="142"/>
      <c r="D377" s="188"/>
      <c r="E377" s="88" t="s">
        <v>651</v>
      </c>
      <c r="F377" s="88"/>
      <c r="G377" s="89"/>
      <c r="H377" s="24"/>
      <c r="I377" s="18"/>
      <c r="J377" s="18"/>
    </row>
    <row r="378" spans="1:10" s="66" customFormat="1" x14ac:dyDescent="0.2">
      <c r="A378" s="74">
        <v>6171</v>
      </c>
      <c r="B378" s="74">
        <v>5136</v>
      </c>
      <c r="C378" s="146">
        <v>20001000000</v>
      </c>
      <c r="D378" s="72"/>
      <c r="E378" s="74" t="s">
        <v>1162</v>
      </c>
      <c r="F378" s="74"/>
      <c r="G378" s="86"/>
      <c r="H378" s="76">
        <v>2000</v>
      </c>
      <c r="I378" s="18"/>
      <c r="J378" s="18"/>
    </row>
    <row r="379" spans="1:10" s="66" customFormat="1" x14ac:dyDescent="0.2">
      <c r="A379" s="74">
        <v>3745</v>
      </c>
      <c r="B379" s="74">
        <v>5137</v>
      </c>
      <c r="C379" s="146">
        <v>20086000000</v>
      </c>
      <c r="D379" s="72"/>
      <c r="E379" s="74" t="s">
        <v>354</v>
      </c>
      <c r="F379" s="74"/>
      <c r="G379" s="86"/>
      <c r="H379" s="76">
        <v>50000</v>
      </c>
      <c r="I379" s="18"/>
      <c r="J379" s="18"/>
    </row>
    <row r="380" spans="1:10" s="66" customFormat="1" x14ac:dyDescent="0.2">
      <c r="A380" s="74"/>
      <c r="B380" s="74"/>
      <c r="C380" s="146"/>
      <c r="D380" s="72"/>
      <c r="E380" s="91" t="s">
        <v>653</v>
      </c>
      <c r="F380" s="74"/>
      <c r="G380" s="86"/>
      <c r="H380" s="76"/>
      <c r="I380" s="18"/>
      <c r="J380" s="18"/>
    </row>
    <row r="381" spans="1:10" s="66" customFormat="1" x14ac:dyDescent="0.2">
      <c r="A381" s="74">
        <v>6171</v>
      </c>
      <c r="B381" s="74">
        <v>5166</v>
      </c>
      <c r="C381" s="146">
        <v>20005000000</v>
      </c>
      <c r="D381" s="72"/>
      <c r="E381" s="74" t="s">
        <v>1164</v>
      </c>
      <c r="F381" s="74"/>
      <c r="G381" s="86"/>
      <c r="H381" s="76">
        <v>20000</v>
      </c>
      <c r="I381" s="18"/>
      <c r="J381" s="18"/>
    </row>
    <row r="382" spans="1:10" s="66" customFormat="1" x14ac:dyDescent="0.2">
      <c r="A382" s="74">
        <v>3729</v>
      </c>
      <c r="B382" s="74">
        <v>5169</v>
      </c>
      <c r="C382" s="146">
        <v>20049000000</v>
      </c>
      <c r="D382" s="72"/>
      <c r="E382" s="74" t="s">
        <v>350</v>
      </c>
      <c r="F382" s="74"/>
      <c r="G382" s="86"/>
      <c r="H382" s="76">
        <v>2000000</v>
      </c>
      <c r="I382" s="18"/>
      <c r="J382" s="18"/>
    </row>
    <row r="383" spans="1:10" s="66" customFormat="1" x14ac:dyDescent="0.2">
      <c r="A383" s="74">
        <v>3745</v>
      </c>
      <c r="B383" s="74">
        <v>5169</v>
      </c>
      <c r="C383" s="146">
        <v>20050000000</v>
      </c>
      <c r="D383" s="72"/>
      <c r="E383" s="74" t="s">
        <v>351</v>
      </c>
      <c r="F383" s="74"/>
      <c r="G383" s="86"/>
      <c r="H383" s="76">
        <v>200000</v>
      </c>
      <c r="I383" s="18"/>
      <c r="J383" s="18"/>
    </row>
    <row r="384" spans="1:10" s="66" customFormat="1" x14ac:dyDescent="0.2">
      <c r="A384" s="74">
        <v>3792</v>
      </c>
      <c r="B384" s="74">
        <v>5169</v>
      </c>
      <c r="C384" s="146">
        <v>20006000000</v>
      </c>
      <c r="D384" s="72"/>
      <c r="E384" s="74" t="s">
        <v>59</v>
      </c>
      <c r="F384" s="74"/>
      <c r="G384" s="86"/>
      <c r="H384" s="76">
        <v>360000</v>
      </c>
      <c r="I384" s="18"/>
      <c r="J384" s="18"/>
    </row>
    <row r="385" spans="1:10" s="66" customFormat="1" x14ac:dyDescent="0.2">
      <c r="A385" s="74">
        <v>3745</v>
      </c>
      <c r="B385" s="74">
        <v>5169</v>
      </c>
      <c r="C385" s="146">
        <v>20089000000</v>
      </c>
      <c r="D385" s="72"/>
      <c r="E385" s="74" t="s">
        <v>355</v>
      </c>
      <c r="F385" s="74"/>
      <c r="G385" s="86"/>
      <c r="H385" s="76">
        <v>300000</v>
      </c>
      <c r="I385" s="18"/>
      <c r="J385" s="18"/>
    </row>
    <row r="386" spans="1:10" s="66" customFormat="1" x14ac:dyDescent="0.2">
      <c r="A386" s="74">
        <v>3745</v>
      </c>
      <c r="B386" s="74">
        <v>5169</v>
      </c>
      <c r="C386" s="146">
        <v>20090000000</v>
      </c>
      <c r="D386" s="72"/>
      <c r="E386" s="74" t="s">
        <v>356</v>
      </c>
      <c r="F386" s="74"/>
      <c r="G386" s="86"/>
      <c r="H386" s="76">
        <v>300000</v>
      </c>
      <c r="I386" s="18"/>
      <c r="J386" s="18"/>
    </row>
    <row r="387" spans="1:10" s="66" customFormat="1" x14ac:dyDescent="0.2">
      <c r="A387" s="74">
        <v>3745</v>
      </c>
      <c r="B387" s="74">
        <v>5169</v>
      </c>
      <c r="C387" s="146">
        <v>20091000000</v>
      </c>
      <c r="D387" s="72"/>
      <c r="E387" s="74" t="s">
        <v>1211</v>
      </c>
      <c r="F387" s="74"/>
      <c r="G387" s="86"/>
      <c r="H387" s="76">
        <v>20000</v>
      </c>
      <c r="I387" s="18"/>
      <c r="J387" s="18"/>
    </row>
    <row r="388" spans="1:10" s="66" customFormat="1" x14ac:dyDescent="0.2">
      <c r="A388" s="74">
        <v>3745</v>
      </c>
      <c r="B388" s="74">
        <v>5169</v>
      </c>
      <c r="C388" s="146">
        <v>20092000000</v>
      </c>
      <c r="D388" s="72"/>
      <c r="E388" s="74" t="s">
        <v>357</v>
      </c>
      <c r="F388" s="74"/>
      <c r="G388" s="86"/>
      <c r="H388" s="76">
        <v>120000</v>
      </c>
      <c r="I388" s="18"/>
      <c r="J388" s="18"/>
    </row>
    <row r="389" spans="1:10" s="66" customFormat="1" x14ac:dyDescent="0.2">
      <c r="A389" s="74">
        <v>3745</v>
      </c>
      <c r="B389" s="74">
        <v>5169</v>
      </c>
      <c r="C389" s="146">
        <v>20094000000</v>
      </c>
      <c r="D389" s="72"/>
      <c r="E389" s="74" t="s">
        <v>358</v>
      </c>
      <c r="F389" s="74"/>
      <c r="G389" s="86"/>
      <c r="H389" s="76">
        <v>25000</v>
      </c>
      <c r="I389" s="18"/>
      <c r="J389" s="18"/>
    </row>
    <row r="390" spans="1:10" s="66" customFormat="1" x14ac:dyDescent="0.2">
      <c r="A390" s="74">
        <v>3745</v>
      </c>
      <c r="B390" s="74">
        <v>5169</v>
      </c>
      <c r="C390" s="146">
        <v>20095000000</v>
      </c>
      <c r="D390" s="72"/>
      <c r="E390" s="74" t="s">
        <v>359</v>
      </c>
      <c r="F390" s="74"/>
      <c r="G390" s="86"/>
      <c r="H390" s="76">
        <v>20000</v>
      </c>
      <c r="I390" s="18"/>
      <c r="J390" s="18"/>
    </row>
    <row r="391" spans="1:10" s="66" customFormat="1" x14ac:dyDescent="0.2">
      <c r="A391" s="74">
        <v>3727</v>
      </c>
      <c r="B391" s="74">
        <v>5169</v>
      </c>
      <c r="C391" s="146">
        <v>20113000000</v>
      </c>
      <c r="D391" s="72"/>
      <c r="E391" s="74" t="s">
        <v>361</v>
      </c>
      <c r="F391" s="74"/>
      <c r="G391" s="86"/>
      <c r="H391" s="76">
        <v>250000</v>
      </c>
      <c r="I391" s="18"/>
      <c r="J391" s="18"/>
    </row>
    <row r="392" spans="1:10" s="66" customFormat="1" x14ac:dyDescent="0.2">
      <c r="A392" s="74">
        <v>1014</v>
      </c>
      <c r="B392" s="74">
        <v>5169</v>
      </c>
      <c r="C392" s="146">
        <v>20114000000</v>
      </c>
      <c r="D392" s="72"/>
      <c r="E392" s="74" t="s">
        <v>362</v>
      </c>
      <c r="F392" s="74"/>
      <c r="G392" s="86"/>
      <c r="H392" s="76">
        <v>130000</v>
      </c>
      <c r="I392" s="18"/>
      <c r="J392" s="18"/>
    </row>
    <row r="393" spans="1:10" s="66" customFormat="1" x14ac:dyDescent="0.2">
      <c r="A393" s="74">
        <v>3728</v>
      </c>
      <c r="B393" s="74">
        <v>5169</v>
      </c>
      <c r="C393" s="146">
        <v>20118000000</v>
      </c>
      <c r="D393" s="72"/>
      <c r="E393" s="74" t="s">
        <v>1212</v>
      </c>
      <c r="F393" s="74"/>
      <c r="G393" s="86"/>
      <c r="H393" s="76">
        <v>100000</v>
      </c>
      <c r="I393" s="18"/>
      <c r="J393" s="18"/>
    </row>
    <row r="394" spans="1:10" s="66" customFormat="1" x14ac:dyDescent="0.2">
      <c r="A394" s="74">
        <v>3728</v>
      </c>
      <c r="B394" s="74">
        <v>5169</v>
      </c>
      <c r="C394" s="146">
        <v>20119000000</v>
      </c>
      <c r="D394" s="72"/>
      <c r="E394" s="74" t="s">
        <v>363</v>
      </c>
      <c r="F394" s="74"/>
      <c r="G394" s="86"/>
      <c r="H394" s="76">
        <v>65000</v>
      </c>
      <c r="I394" s="18"/>
      <c r="J394" s="18"/>
    </row>
    <row r="395" spans="1:10" s="66" customFormat="1" x14ac:dyDescent="0.2">
      <c r="A395" s="74"/>
      <c r="B395" s="74"/>
      <c r="C395" s="146"/>
      <c r="D395" s="72"/>
      <c r="E395" s="91" t="s">
        <v>654</v>
      </c>
      <c r="F395" s="74"/>
      <c r="G395" s="86"/>
      <c r="H395" s="76"/>
      <c r="I395" s="18"/>
      <c r="J395" s="18"/>
    </row>
    <row r="396" spans="1:10" s="66" customFormat="1" x14ac:dyDescent="0.2">
      <c r="A396" s="74">
        <v>2212</v>
      </c>
      <c r="B396" s="74">
        <v>5171</v>
      </c>
      <c r="C396" s="146">
        <v>20073000000</v>
      </c>
      <c r="D396" s="72"/>
      <c r="E396" s="74" t="s">
        <v>352</v>
      </c>
      <c r="F396" s="74"/>
      <c r="G396" s="86"/>
      <c r="H396" s="76">
        <v>1000000</v>
      </c>
      <c r="I396" s="18"/>
      <c r="J396" s="18"/>
    </row>
    <row r="397" spans="1:10" s="66" customFormat="1" x14ac:dyDescent="0.2">
      <c r="A397" s="74">
        <v>2212</v>
      </c>
      <c r="B397" s="74">
        <v>5171</v>
      </c>
      <c r="C397" s="146">
        <v>20076000000</v>
      </c>
      <c r="D397" s="72"/>
      <c r="E397" s="74" t="s">
        <v>353</v>
      </c>
      <c r="F397" s="74"/>
      <c r="G397" s="86"/>
      <c r="H397" s="76">
        <v>1000000</v>
      </c>
      <c r="I397" s="18"/>
      <c r="J397" s="18"/>
    </row>
    <row r="398" spans="1:10" s="66" customFormat="1" x14ac:dyDescent="0.2">
      <c r="A398" s="74">
        <v>3722</v>
      </c>
      <c r="B398" s="74">
        <v>5171</v>
      </c>
      <c r="C398" s="146">
        <v>20112000000</v>
      </c>
      <c r="D398" s="72"/>
      <c r="E398" s="74" t="s">
        <v>360</v>
      </c>
      <c r="F398" s="74"/>
      <c r="G398" s="86"/>
      <c r="H398" s="76">
        <v>300000</v>
      </c>
      <c r="I398" s="18"/>
      <c r="J398" s="18"/>
    </row>
    <row r="399" spans="1:10" s="66" customFormat="1" x14ac:dyDescent="0.2">
      <c r="A399" s="74"/>
      <c r="B399" s="74"/>
      <c r="C399" s="146"/>
      <c r="D399" s="72"/>
      <c r="E399" s="91" t="s">
        <v>676</v>
      </c>
      <c r="F399" s="74"/>
      <c r="G399" s="86"/>
      <c r="H399" s="76"/>
      <c r="I399" s="18"/>
      <c r="J399" s="18"/>
    </row>
    <row r="400" spans="1:10" s="66" customFormat="1" x14ac:dyDescent="0.2">
      <c r="A400" s="74">
        <v>6171</v>
      </c>
      <c r="B400" s="74">
        <v>5173</v>
      </c>
      <c r="C400" s="146">
        <v>20002000000</v>
      </c>
      <c r="D400" s="72"/>
      <c r="E400" s="74" t="s">
        <v>1</v>
      </c>
      <c r="F400" s="74"/>
      <c r="G400" s="86"/>
      <c r="H400" s="76">
        <v>12000</v>
      </c>
      <c r="I400" s="18"/>
      <c r="J400" s="18"/>
    </row>
    <row r="401" spans="1:10" s="66" customFormat="1" x14ac:dyDescent="0.2">
      <c r="A401" s="6"/>
      <c r="B401" s="6"/>
      <c r="C401" s="6"/>
      <c r="D401" s="6"/>
      <c r="E401" s="90" t="s">
        <v>161</v>
      </c>
      <c r="F401" s="74"/>
      <c r="G401" s="86"/>
      <c r="H401" s="76"/>
      <c r="I401" s="18"/>
      <c r="J401" s="18"/>
    </row>
    <row r="402" spans="1:10" s="66" customFormat="1" x14ac:dyDescent="0.2">
      <c r="A402" s="74">
        <v>3745</v>
      </c>
      <c r="B402" s="74">
        <v>6121</v>
      </c>
      <c r="C402" s="146">
        <v>20106000000</v>
      </c>
      <c r="D402" s="72"/>
      <c r="E402" s="74" t="s">
        <v>1213</v>
      </c>
      <c r="F402" s="74"/>
      <c r="G402" s="86"/>
      <c r="H402" s="76">
        <v>80000</v>
      </c>
      <c r="I402" s="18"/>
      <c r="J402" s="18"/>
    </row>
    <row r="403" spans="1:10" s="66" customFormat="1" x14ac:dyDescent="0.2">
      <c r="D403" s="36"/>
      <c r="E403" s="34" t="s">
        <v>31</v>
      </c>
      <c r="F403" s="34"/>
      <c r="G403" s="87">
        <f>SUM(H404)</f>
        <v>0</v>
      </c>
      <c r="H403" s="35"/>
      <c r="I403" s="18"/>
      <c r="J403" s="18"/>
    </row>
    <row r="404" spans="1:10" s="66" customFormat="1" x14ac:dyDescent="0.2">
      <c r="D404" s="36"/>
      <c r="E404" s="74"/>
      <c r="F404" s="74"/>
      <c r="G404" s="86"/>
      <c r="H404" s="79">
        <v>0</v>
      </c>
      <c r="I404" s="18"/>
      <c r="J404" s="18"/>
    </row>
    <row r="405" spans="1:10" s="66" customFormat="1" x14ac:dyDescent="0.2">
      <c r="D405" s="36"/>
      <c r="E405" s="159" t="s">
        <v>336</v>
      </c>
      <c r="F405" s="159"/>
      <c r="G405" s="167">
        <f>SUM(H374:H404)</f>
        <v>7871000</v>
      </c>
      <c r="H405" s="168"/>
      <c r="I405" s="18"/>
      <c r="J405" s="18"/>
    </row>
    <row r="406" spans="1:10" s="66" customFormat="1" x14ac:dyDescent="0.2">
      <c r="A406" s="70"/>
      <c r="B406" s="70"/>
      <c r="C406" s="70"/>
      <c r="D406" s="11"/>
      <c r="E406" s="88"/>
      <c r="F406" s="88"/>
      <c r="G406" s="89"/>
      <c r="H406" s="166"/>
      <c r="I406" s="18"/>
      <c r="J406" s="18"/>
    </row>
    <row r="407" spans="1:10" s="66" customFormat="1" ht="15" x14ac:dyDescent="0.2">
      <c r="D407" s="36"/>
      <c r="E407" s="156" t="s">
        <v>337</v>
      </c>
      <c r="F407" s="130"/>
      <c r="G407" s="164">
        <f>SUM(G408:G457)</f>
        <v>5755380</v>
      </c>
      <c r="H407" s="165"/>
      <c r="I407" s="18"/>
      <c r="J407" s="18"/>
    </row>
    <row r="408" spans="1:10" s="66" customFormat="1" x14ac:dyDescent="0.2">
      <c r="D408" s="36"/>
      <c r="E408" s="34" t="s">
        <v>1112</v>
      </c>
      <c r="F408" s="112"/>
      <c r="G408" s="87">
        <f>SUM(H409:H410)</f>
        <v>2939280</v>
      </c>
      <c r="H408" s="158"/>
      <c r="I408" s="18"/>
      <c r="J408" s="18"/>
    </row>
    <row r="409" spans="1:10" s="66" customFormat="1" x14ac:dyDescent="0.2">
      <c r="D409" s="36"/>
      <c r="E409" s="74" t="s">
        <v>1113</v>
      </c>
      <c r="F409" s="73" t="s">
        <v>15</v>
      </c>
      <c r="G409" s="86"/>
      <c r="H409" s="79">
        <v>2185000</v>
      </c>
      <c r="I409" s="18" t="s">
        <v>695</v>
      </c>
      <c r="J409" s="18"/>
    </row>
    <row r="410" spans="1:10" s="66" customFormat="1" x14ac:dyDescent="0.2">
      <c r="D410" s="36"/>
      <c r="E410" s="74" t="s">
        <v>742</v>
      </c>
      <c r="F410" s="73" t="s">
        <v>15</v>
      </c>
      <c r="G410" s="86"/>
      <c r="H410" s="79">
        <v>754280</v>
      </c>
      <c r="I410" s="18"/>
      <c r="J410" s="18"/>
    </row>
    <row r="411" spans="1:10" s="66" customFormat="1" x14ac:dyDescent="0.2">
      <c r="A411" s="78" t="s">
        <v>86</v>
      </c>
      <c r="B411" s="78" t="s">
        <v>87</v>
      </c>
      <c r="C411" s="145" t="s">
        <v>88</v>
      </c>
      <c r="D411" s="188"/>
      <c r="E411" s="34" t="s">
        <v>160</v>
      </c>
      <c r="F411" s="34"/>
      <c r="G411" s="87">
        <f>SUM(H413:H455)</f>
        <v>2816100</v>
      </c>
      <c r="H411" s="35"/>
      <c r="I411" s="18"/>
      <c r="J411" s="18"/>
    </row>
    <row r="412" spans="1:10" s="66" customFormat="1" x14ac:dyDescent="0.2">
      <c r="A412" s="78"/>
      <c r="B412" s="78"/>
      <c r="C412" s="145"/>
      <c r="D412" s="188"/>
      <c r="E412" s="88" t="s">
        <v>651</v>
      </c>
      <c r="F412" s="88"/>
      <c r="G412" s="89"/>
      <c r="H412" s="24"/>
      <c r="I412" s="18"/>
      <c r="J412" s="18"/>
    </row>
    <row r="413" spans="1:10" s="66" customFormat="1" x14ac:dyDescent="0.2">
      <c r="A413" s="73">
        <v>6171</v>
      </c>
      <c r="B413" s="73">
        <v>5136</v>
      </c>
      <c r="C413" s="143">
        <v>20001000000</v>
      </c>
      <c r="D413" s="6"/>
      <c r="E413" s="73" t="s">
        <v>1214</v>
      </c>
      <c r="F413" s="74" t="s">
        <v>696</v>
      </c>
      <c r="G413" s="86"/>
      <c r="H413" s="65">
        <v>1000</v>
      </c>
      <c r="I413" s="18"/>
      <c r="J413" s="18"/>
    </row>
    <row r="414" spans="1:10" s="66" customFormat="1" x14ac:dyDescent="0.2">
      <c r="A414" s="73">
        <v>2143</v>
      </c>
      <c r="B414" s="73">
        <v>5137</v>
      </c>
      <c r="C414" s="143">
        <v>20283000000</v>
      </c>
      <c r="D414" s="6"/>
      <c r="E414" s="74" t="s">
        <v>698</v>
      </c>
      <c r="F414" s="74" t="s">
        <v>696</v>
      </c>
      <c r="G414" s="86"/>
      <c r="H414" s="65">
        <v>30000</v>
      </c>
      <c r="I414" s="18"/>
      <c r="J414" s="18"/>
    </row>
    <row r="415" spans="1:10" s="66" customFormat="1" x14ac:dyDescent="0.2">
      <c r="A415" s="73">
        <v>6171</v>
      </c>
      <c r="B415" s="73">
        <v>5136</v>
      </c>
      <c r="C415" s="143">
        <v>20001000000</v>
      </c>
      <c r="D415" s="6"/>
      <c r="E415" s="73" t="s">
        <v>58</v>
      </c>
      <c r="F415" s="74" t="s">
        <v>697</v>
      </c>
      <c r="G415" s="86"/>
      <c r="H415" s="65">
        <v>1000</v>
      </c>
      <c r="I415" s="18"/>
      <c r="J415" s="18"/>
    </row>
    <row r="416" spans="1:10" s="66" customFormat="1" x14ac:dyDescent="0.2">
      <c r="A416" s="73">
        <v>2143</v>
      </c>
      <c r="B416" s="73">
        <v>5137</v>
      </c>
      <c r="C416" s="143">
        <v>20317000000</v>
      </c>
      <c r="D416" s="6"/>
      <c r="E416" s="73" t="s">
        <v>1215</v>
      </c>
      <c r="F416" s="74" t="s">
        <v>697</v>
      </c>
      <c r="G416" s="86"/>
      <c r="H416" s="65">
        <v>20000</v>
      </c>
      <c r="I416" s="18"/>
      <c r="J416" s="18"/>
    </row>
    <row r="417" spans="1:10" s="66" customFormat="1" x14ac:dyDescent="0.2">
      <c r="A417" s="73">
        <v>2143</v>
      </c>
      <c r="B417" s="73">
        <v>5139</v>
      </c>
      <c r="C417" s="143">
        <v>20318000000</v>
      </c>
      <c r="D417" s="6"/>
      <c r="E417" s="73" t="s">
        <v>699</v>
      </c>
      <c r="F417" s="74" t="s">
        <v>697</v>
      </c>
      <c r="G417" s="86"/>
      <c r="H417" s="65">
        <v>7000</v>
      </c>
      <c r="I417" s="18"/>
      <c r="J417" s="18"/>
    </row>
    <row r="418" spans="1:10" s="66" customFormat="1" x14ac:dyDescent="0.2">
      <c r="A418" s="73"/>
      <c r="B418" s="73"/>
      <c r="C418" s="143"/>
      <c r="D418" s="6"/>
      <c r="E418" s="91" t="s">
        <v>653</v>
      </c>
      <c r="F418" s="74"/>
      <c r="G418" s="86"/>
      <c r="H418" s="65"/>
      <c r="I418" s="18"/>
      <c r="J418" s="18"/>
    </row>
    <row r="419" spans="1:10" s="66" customFormat="1" x14ac:dyDescent="0.2">
      <c r="A419" s="73">
        <v>3639</v>
      </c>
      <c r="B419" s="73">
        <v>5164</v>
      </c>
      <c r="C419" s="143">
        <v>20286000000</v>
      </c>
      <c r="D419" s="6"/>
      <c r="E419" s="74" t="s">
        <v>702</v>
      </c>
      <c r="F419" s="74" t="s">
        <v>696</v>
      </c>
      <c r="G419" s="86"/>
      <c r="H419" s="65">
        <v>800</v>
      </c>
      <c r="I419" s="18"/>
      <c r="J419" s="18"/>
    </row>
    <row r="420" spans="1:10" s="66" customFormat="1" x14ac:dyDescent="0.2">
      <c r="A420" s="73">
        <v>6171</v>
      </c>
      <c r="B420" s="73">
        <v>5166</v>
      </c>
      <c r="C420" s="143">
        <v>20005000000</v>
      </c>
      <c r="D420" s="6"/>
      <c r="E420" s="73" t="s">
        <v>3</v>
      </c>
      <c r="F420" s="74" t="s">
        <v>696</v>
      </c>
      <c r="G420" s="86"/>
      <c r="H420" s="65">
        <v>20000</v>
      </c>
      <c r="I420" s="18"/>
      <c r="J420" s="18"/>
    </row>
    <row r="421" spans="1:10" s="66" customFormat="1" x14ac:dyDescent="0.2">
      <c r="A421" s="73">
        <v>2143</v>
      </c>
      <c r="B421" s="73">
        <v>5169</v>
      </c>
      <c r="C421" s="143">
        <v>20288000000</v>
      </c>
      <c r="D421" s="6"/>
      <c r="E421" s="74" t="s">
        <v>708</v>
      </c>
      <c r="F421" s="74" t="s">
        <v>696</v>
      </c>
      <c r="G421" s="86"/>
      <c r="H421" s="65">
        <v>400000</v>
      </c>
      <c r="I421" s="18"/>
      <c r="J421" s="18"/>
    </row>
    <row r="422" spans="1:10" s="66" customFormat="1" x14ac:dyDescent="0.2">
      <c r="A422" s="73">
        <v>2143</v>
      </c>
      <c r="B422" s="73">
        <v>5169</v>
      </c>
      <c r="C422" s="143">
        <v>20289000000</v>
      </c>
      <c r="D422" s="6"/>
      <c r="E422" s="74" t="s">
        <v>709</v>
      </c>
      <c r="F422" s="74" t="s">
        <v>696</v>
      </c>
      <c r="G422" s="86"/>
      <c r="H422" s="65">
        <v>200000</v>
      </c>
      <c r="I422" s="18"/>
      <c r="J422" s="18"/>
    </row>
    <row r="423" spans="1:10" s="66" customFormat="1" x14ac:dyDescent="0.2">
      <c r="A423" s="73">
        <v>3412</v>
      </c>
      <c r="B423" s="73">
        <v>5169</v>
      </c>
      <c r="C423" s="143">
        <v>20290000000</v>
      </c>
      <c r="D423" s="6"/>
      <c r="E423" s="74" t="s">
        <v>710</v>
      </c>
      <c r="F423" s="74" t="s">
        <v>696</v>
      </c>
      <c r="G423" s="86"/>
      <c r="H423" s="65">
        <v>200000</v>
      </c>
      <c r="I423" s="18"/>
      <c r="J423" s="18"/>
    </row>
    <row r="424" spans="1:10" s="66" customFormat="1" x14ac:dyDescent="0.2">
      <c r="A424" s="73">
        <v>2143</v>
      </c>
      <c r="B424" s="73">
        <v>5169</v>
      </c>
      <c r="C424" s="143">
        <v>20291000000</v>
      </c>
      <c r="D424" s="6"/>
      <c r="E424" s="74" t="s">
        <v>1216</v>
      </c>
      <c r="F424" s="74" t="s">
        <v>696</v>
      </c>
      <c r="G424" s="86"/>
      <c r="H424" s="65">
        <v>50000</v>
      </c>
      <c r="I424" s="18"/>
      <c r="J424" s="18"/>
    </row>
    <row r="425" spans="1:10" s="66" customFormat="1" x14ac:dyDescent="0.2">
      <c r="A425" s="73">
        <v>2143</v>
      </c>
      <c r="B425" s="73">
        <v>5169</v>
      </c>
      <c r="C425" s="143">
        <v>20292000000</v>
      </c>
      <c r="D425" s="6"/>
      <c r="E425" s="74" t="s">
        <v>1217</v>
      </c>
      <c r="F425" s="74" t="s">
        <v>696</v>
      </c>
      <c r="G425" s="86"/>
      <c r="H425" s="65">
        <v>100000</v>
      </c>
      <c r="I425" s="18"/>
      <c r="J425" s="18"/>
    </row>
    <row r="426" spans="1:10" s="66" customFormat="1" x14ac:dyDescent="0.2">
      <c r="A426" s="73">
        <v>2143</v>
      </c>
      <c r="B426" s="73">
        <v>5169</v>
      </c>
      <c r="C426" s="143">
        <v>20293000000</v>
      </c>
      <c r="D426" s="6"/>
      <c r="E426" s="74" t="s">
        <v>711</v>
      </c>
      <c r="F426" s="74" t="s">
        <v>696</v>
      </c>
      <c r="G426" s="86"/>
      <c r="H426" s="65">
        <v>50000</v>
      </c>
      <c r="I426" s="18"/>
      <c r="J426" s="18"/>
    </row>
    <row r="427" spans="1:10" s="66" customFormat="1" x14ac:dyDescent="0.2">
      <c r="A427" s="73">
        <v>3412</v>
      </c>
      <c r="B427" s="73">
        <v>5169</v>
      </c>
      <c r="C427" s="143">
        <v>20294000000</v>
      </c>
      <c r="D427" s="6"/>
      <c r="E427" s="74" t="s">
        <v>712</v>
      </c>
      <c r="F427" s="74" t="s">
        <v>696</v>
      </c>
      <c r="G427" s="86"/>
      <c r="H427" s="65">
        <v>50000</v>
      </c>
      <c r="I427" s="18"/>
      <c r="J427" s="18"/>
    </row>
    <row r="428" spans="1:10" s="66" customFormat="1" x14ac:dyDescent="0.2">
      <c r="A428" s="73">
        <v>2143</v>
      </c>
      <c r="B428" s="73">
        <v>5169</v>
      </c>
      <c r="C428" s="143">
        <v>20296000000</v>
      </c>
      <c r="D428" s="6"/>
      <c r="E428" s="74" t="s">
        <v>713</v>
      </c>
      <c r="F428" s="74" t="s">
        <v>696</v>
      </c>
      <c r="G428" s="86"/>
      <c r="H428" s="65">
        <v>50000</v>
      </c>
      <c r="I428" s="18"/>
      <c r="J428" s="18"/>
    </row>
    <row r="429" spans="1:10" s="66" customFormat="1" x14ac:dyDescent="0.2">
      <c r="A429" s="73">
        <v>6171</v>
      </c>
      <c r="B429" s="73">
        <v>5169</v>
      </c>
      <c r="C429" s="143">
        <v>20297000000</v>
      </c>
      <c r="D429" s="6"/>
      <c r="E429" s="74" t="s">
        <v>1218</v>
      </c>
      <c r="F429" s="74" t="s">
        <v>696</v>
      </c>
      <c r="G429" s="86"/>
      <c r="H429" s="65">
        <v>36300</v>
      </c>
      <c r="I429" s="18"/>
      <c r="J429" s="18"/>
    </row>
    <row r="430" spans="1:10" s="66" customFormat="1" x14ac:dyDescent="0.2">
      <c r="A430" s="73">
        <v>2143</v>
      </c>
      <c r="B430" s="73">
        <v>5169</v>
      </c>
      <c r="C430" s="143">
        <v>20298000000</v>
      </c>
      <c r="D430" s="6"/>
      <c r="E430" s="74" t="s">
        <v>714</v>
      </c>
      <c r="F430" s="74" t="s">
        <v>696</v>
      </c>
      <c r="G430" s="86"/>
      <c r="H430" s="65">
        <v>25000</v>
      </c>
      <c r="I430" s="18"/>
      <c r="J430" s="18"/>
    </row>
    <row r="431" spans="1:10" s="66" customFormat="1" x14ac:dyDescent="0.2">
      <c r="A431" s="73">
        <v>2143</v>
      </c>
      <c r="B431" s="73">
        <v>5169</v>
      </c>
      <c r="C431" s="143">
        <v>20299000000</v>
      </c>
      <c r="D431" s="6"/>
      <c r="E431" s="74" t="s">
        <v>715</v>
      </c>
      <c r="F431" s="74" t="s">
        <v>696</v>
      </c>
      <c r="G431" s="86"/>
      <c r="H431" s="65">
        <v>70000</v>
      </c>
      <c r="I431" s="18"/>
      <c r="J431" s="18"/>
    </row>
    <row r="432" spans="1:10" s="66" customFormat="1" x14ac:dyDescent="0.2">
      <c r="A432" s="73">
        <v>2143</v>
      </c>
      <c r="B432" s="73">
        <v>5169</v>
      </c>
      <c r="C432" s="143">
        <v>20301000000</v>
      </c>
      <c r="D432" s="6"/>
      <c r="E432" s="74" t="s">
        <v>716</v>
      </c>
      <c r="F432" s="74" t="s">
        <v>696</v>
      </c>
      <c r="G432" s="86"/>
      <c r="H432" s="65">
        <v>30000</v>
      </c>
      <c r="I432" s="18"/>
      <c r="J432" s="18"/>
    </row>
    <row r="433" spans="1:10" s="66" customFormat="1" x14ac:dyDescent="0.2">
      <c r="A433" s="73">
        <v>2143</v>
      </c>
      <c r="B433" s="73">
        <v>5169</v>
      </c>
      <c r="C433" s="143">
        <v>20302000000</v>
      </c>
      <c r="D433" s="6"/>
      <c r="E433" s="74" t="s">
        <v>717</v>
      </c>
      <c r="F433" s="74" t="s">
        <v>696</v>
      </c>
      <c r="G433" s="86"/>
      <c r="H433" s="65">
        <v>65000</v>
      </c>
      <c r="I433" s="18"/>
      <c r="J433" s="18"/>
    </row>
    <row r="434" spans="1:10" s="66" customFormat="1" x14ac:dyDescent="0.2">
      <c r="A434" s="73">
        <v>2143</v>
      </c>
      <c r="B434" s="73">
        <v>5169</v>
      </c>
      <c r="C434" s="143">
        <v>20303000000</v>
      </c>
      <c r="D434" s="6"/>
      <c r="E434" s="74" t="s">
        <v>718</v>
      </c>
      <c r="F434" s="74" t="s">
        <v>696</v>
      </c>
      <c r="G434" s="86"/>
      <c r="H434" s="65">
        <v>50000</v>
      </c>
      <c r="I434" s="18"/>
      <c r="J434" s="18"/>
    </row>
    <row r="435" spans="1:10" s="66" customFormat="1" x14ac:dyDescent="0.2">
      <c r="A435" s="73">
        <v>3419</v>
      </c>
      <c r="B435" s="73">
        <v>5169</v>
      </c>
      <c r="C435" s="143">
        <v>20305000000</v>
      </c>
      <c r="D435" s="6"/>
      <c r="E435" s="74" t="s">
        <v>720</v>
      </c>
      <c r="F435" s="74" t="s">
        <v>696</v>
      </c>
      <c r="G435" s="86"/>
      <c r="H435" s="65">
        <v>20000</v>
      </c>
      <c r="I435" s="18"/>
      <c r="J435" s="18"/>
    </row>
    <row r="436" spans="1:10" s="66" customFormat="1" x14ac:dyDescent="0.2">
      <c r="A436" s="73">
        <v>2143</v>
      </c>
      <c r="B436" s="73">
        <v>5169</v>
      </c>
      <c r="C436" s="143">
        <v>20307000000</v>
      </c>
      <c r="D436" s="6"/>
      <c r="E436" s="74" t="s">
        <v>1219</v>
      </c>
      <c r="F436" s="74" t="s">
        <v>696</v>
      </c>
      <c r="G436" s="86"/>
      <c r="H436" s="65">
        <v>80000</v>
      </c>
      <c r="I436" s="18"/>
      <c r="J436" s="18"/>
    </row>
    <row r="437" spans="1:10" s="66" customFormat="1" x14ac:dyDescent="0.2">
      <c r="A437" s="73">
        <v>2143</v>
      </c>
      <c r="B437" s="73">
        <v>5164</v>
      </c>
      <c r="C437" s="143">
        <v>20319000000</v>
      </c>
      <c r="D437" s="6"/>
      <c r="E437" s="73" t="s">
        <v>703</v>
      </c>
      <c r="F437" s="74" t="s">
        <v>697</v>
      </c>
      <c r="G437" s="86"/>
      <c r="H437" s="65">
        <v>9500</v>
      </c>
      <c r="I437" s="18"/>
      <c r="J437" s="18"/>
    </row>
    <row r="438" spans="1:10" s="66" customFormat="1" x14ac:dyDescent="0.2">
      <c r="A438" s="73">
        <v>2143</v>
      </c>
      <c r="B438" s="73">
        <v>5168</v>
      </c>
      <c r="C438" s="143">
        <v>20323000000</v>
      </c>
      <c r="D438" s="6"/>
      <c r="E438" s="73" t="s">
        <v>704</v>
      </c>
      <c r="F438" s="74" t="s">
        <v>697</v>
      </c>
      <c r="G438" s="86"/>
      <c r="H438" s="65">
        <v>80500</v>
      </c>
      <c r="I438" s="18"/>
      <c r="J438" s="18"/>
    </row>
    <row r="439" spans="1:10" s="66" customFormat="1" x14ac:dyDescent="0.2">
      <c r="A439" s="73">
        <v>2143</v>
      </c>
      <c r="B439" s="73">
        <v>5168</v>
      </c>
      <c r="C439" s="143">
        <v>20321000000</v>
      </c>
      <c r="D439" s="6"/>
      <c r="E439" s="73" t="s">
        <v>705</v>
      </c>
      <c r="F439" s="74" t="s">
        <v>697</v>
      </c>
      <c r="G439" s="86"/>
      <c r="H439" s="65">
        <v>15000</v>
      </c>
      <c r="I439" s="18"/>
      <c r="J439" s="18"/>
    </row>
    <row r="440" spans="1:10" s="66" customFormat="1" x14ac:dyDescent="0.2">
      <c r="A440" s="73">
        <v>2143</v>
      </c>
      <c r="B440" s="73">
        <v>5169</v>
      </c>
      <c r="C440" s="143">
        <v>20006000000</v>
      </c>
      <c r="D440" s="6"/>
      <c r="E440" s="73" t="s">
        <v>59</v>
      </c>
      <c r="F440" s="74" t="s">
        <v>697</v>
      </c>
      <c r="G440" s="86"/>
      <c r="H440" s="65">
        <v>100000</v>
      </c>
      <c r="I440" s="18"/>
      <c r="J440" s="18"/>
    </row>
    <row r="441" spans="1:10" s="66" customFormat="1" x14ac:dyDescent="0.2">
      <c r="A441" s="73">
        <v>2143</v>
      </c>
      <c r="B441" s="73">
        <v>5169</v>
      </c>
      <c r="C441" s="143">
        <v>20320000000</v>
      </c>
      <c r="D441" s="6"/>
      <c r="E441" s="73" t="s">
        <v>721</v>
      </c>
      <c r="F441" s="74" t="s">
        <v>697</v>
      </c>
      <c r="G441" s="86"/>
      <c r="H441" s="65">
        <v>45000</v>
      </c>
      <c r="I441" s="18"/>
      <c r="J441" s="18"/>
    </row>
    <row r="442" spans="1:10" s="66" customFormat="1" x14ac:dyDescent="0.2">
      <c r="A442" s="73">
        <v>2143</v>
      </c>
      <c r="B442" s="73">
        <v>5169</v>
      </c>
      <c r="C442" s="143">
        <v>20322000000</v>
      </c>
      <c r="D442" s="6"/>
      <c r="E442" s="73" t="s">
        <v>722</v>
      </c>
      <c r="F442" s="74" t="s">
        <v>697</v>
      </c>
      <c r="G442" s="86"/>
      <c r="H442" s="65">
        <v>80000</v>
      </c>
      <c r="I442" s="18"/>
      <c r="J442" s="18"/>
    </row>
    <row r="443" spans="1:10" s="66" customFormat="1" x14ac:dyDescent="0.2">
      <c r="A443" s="73">
        <v>2143</v>
      </c>
      <c r="B443" s="73">
        <v>5169</v>
      </c>
      <c r="C443" s="143">
        <v>20324000000</v>
      </c>
      <c r="D443" s="6"/>
      <c r="E443" s="73" t="s">
        <v>1220</v>
      </c>
      <c r="F443" s="74" t="s">
        <v>697</v>
      </c>
      <c r="G443" s="86"/>
      <c r="H443" s="65">
        <v>20000</v>
      </c>
      <c r="I443" s="18"/>
      <c r="J443" s="18"/>
    </row>
    <row r="444" spans="1:10" s="66" customFormat="1" x14ac:dyDescent="0.2">
      <c r="A444" s="73">
        <v>2143</v>
      </c>
      <c r="B444" s="73">
        <v>5169</v>
      </c>
      <c r="C444" s="143">
        <v>20326000000</v>
      </c>
      <c r="D444" s="6"/>
      <c r="E444" s="73" t="s">
        <v>723</v>
      </c>
      <c r="F444" s="74" t="s">
        <v>697</v>
      </c>
      <c r="G444" s="86"/>
      <c r="H444" s="65">
        <v>5000</v>
      </c>
      <c r="I444" s="18"/>
      <c r="J444" s="18"/>
    </row>
    <row r="445" spans="1:10" s="66" customFormat="1" x14ac:dyDescent="0.2">
      <c r="A445" s="73">
        <v>2143</v>
      </c>
      <c r="B445" s="73">
        <v>5169</v>
      </c>
      <c r="C445" s="143">
        <v>20327000000</v>
      </c>
      <c r="D445" s="6"/>
      <c r="E445" s="73" t="s">
        <v>724</v>
      </c>
      <c r="F445" s="74" t="s">
        <v>697</v>
      </c>
      <c r="G445" s="86"/>
      <c r="H445" s="65">
        <v>30000</v>
      </c>
      <c r="I445" s="18"/>
      <c r="J445" s="18"/>
    </row>
    <row r="446" spans="1:10" s="66" customFormat="1" x14ac:dyDescent="0.2">
      <c r="A446" s="73"/>
      <c r="B446" s="73"/>
      <c r="C446" s="143"/>
      <c r="D446" s="6"/>
      <c r="E446" s="91" t="s">
        <v>676</v>
      </c>
      <c r="F446" s="74"/>
      <c r="G446" s="86"/>
      <c r="H446" s="97"/>
      <c r="I446" s="18"/>
      <c r="J446" s="18"/>
    </row>
    <row r="447" spans="1:10" s="66" customFormat="1" x14ac:dyDescent="0.2">
      <c r="A447" s="73">
        <v>6171</v>
      </c>
      <c r="B447" s="73">
        <v>5173</v>
      </c>
      <c r="C447" s="143">
        <v>20002000000</v>
      </c>
      <c r="D447" s="6"/>
      <c r="E447" s="73" t="s">
        <v>1</v>
      </c>
      <c r="F447" s="74" t="s">
        <v>696</v>
      </c>
      <c r="G447" s="86"/>
      <c r="H447" s="65">
        <v>30000</v>
      </c>
      <c r="I447" s="18"/>
      <c r="J447" s="18"/>
    </row>
    <row r="448" spans="1:10" s="66" customFormat="1" x14ac:dyDescent="0.2">
      <c r="A448" s="73">
        <v>2143</v>
      </c>
      <c r="B448" s="73">
        <v>5175</v>
      </c>
      <c r="C448" s="143">
        <v>20008000000</v>
      </c>
      <c r="D448" s="6"/>
      <c r="E448" s="73" t="s">
        <v>186</v>
      </c>
      <c r="F448" s="74" t="s">
        <v>697</v>
      </c>
      <c r="G448" s="86"/>
      <c r="H448" s="65">
        <v>10000</v>
      </c>
      <c r="I448" s="18"/>
      <c r="J448" s="18"/>
    </row>
    <row r="449" spans="1:10" s="66" customFormat="1" x14ac:dyDescent="0.2">
      <c r="A449" s="73"/>
      <c r="B449" s="73"/>
      <c r="C449" s="143"/>
      <c r="D449" s="6"/>
      <c r="E449" s="90" t="s">
        <v>677</v>
      </c>
      <c r="F449" s="74"/>
      <c r="G449" s="86"/>
      <c r="H449" s="65"/>
      <c r="I449" s="18"/>
      <c r="J449" s="18"/>
    </row>
    <row r="450" spans="1:10" s="66" customFormat="1" x14ac:dyDescent="0.2">
      <c r="A450" s="73">
        <v>2143</v>
      </c>
      <c r="B450" s="73">
        <v>5192</v>
      </c>
      <c r="C450" s="143">
        <v>20238000000</v>
      </c>
      <c r="D450" s="6"/>
      <c r="E450" s="73" t="s">
        <v>749</v>
      </c>
      <c r="F450" s="74" t="s">
        <v>697</v>
      </c>
      <c r="G450" s="86"/>
      <c r="H450" s="76">
        <v>265000</v>
      </c>
      <c r="I450" s="18"/>
      <c r="J450" s="18"/>
    </row>
    <row r="451" spans="1:10" s="66" customFormat="1" x14ac:dyDescent="0.2">
      <c r="A451" s="73">
        <v>2143</v>
      </c>
      <c r="B451" s="73">
        <v>5194</v>
      </c>
      <c r="C451" s="143">
        <v>20329000000</v>
      </c>
      <c r="D451" s="6"/>
      <c r="E451" s="73" t="s">
        <v>728</v>
      </c>
      <c r="F451" s="74" t="s">
        <v>697</v>
      </c>
      <c r="G451" s="86"/>
      <c r="H451" s="65">
        <v>260000</v>
      </c>
      <c r="I451" s="18"/>
      <c r="J451" s="18"/>
    </row>
    <row r="452" spans="1:10" s="66" customFormat="1" x14ac:dyDescent="0.2">
      <c r="A452" s="73"/>
      <c r="B452" s="73"/>
      <c r="C452" s="143"/>
      <c r="D452" s="6"/>
      <c r="E452" s="90" t="s">
        <v>689</v>
      </c>
      <c r="F452" s="74"/>
      <c r="G452" s="86"/>
      <c r="H452" s="65"/>
      <c r="I452" s="18"/>
      <c r="J452" s="18"/>
    </row>
    <row r="453" spans="1:10" s="66" customFormat="1" x14ac:dyDescent="0.2">
      <c r="A453" s="73">
        <v>3419</v>
      </c>
      <c r="B453" s="73">
        <v>5221</v>
      </c>
      <c r="C453" s="143">
        <v>20314000000</v>
      </c>
      <c r="D453" s="6"/>
      <c r="E453" s="73" t="s">
        <v>1221</v>
      </c>
      <c r="F453" s="74" t="s">
        <v>696</v>
      </c>
      <c r="G453" s="86"/>
      <c r="H453" s="76">
        <v>200000</v>
      </c>
      <c r="I453" s="18"/>
      <c r="J453" s="18"/>
    </row>
    <row r="454" spans="1:10" s="66" customFormat="1" x14ac:dyDescent="0.2">
      <c r="A454" s="73">
        <v>2143</v>
      </c>
      <c r="B454" s="73">
        <v>5339</v>
      </c>
      <c r="C454" s="143">
        <v>20315000000</v>
      </c>
      <c r="D454" s="6"/>
      <c r="E454" s="73" t="s">
        <v>1222</v>
      </c>
      <c r="F454" s="74" t="s">
        <v>696</v>
      </c>
      <c r="G454" s="86"/>
      <c r="H454" s="76">
        <v>60000</v>
      </c>
      <c r="I454" s="18"/>
      <c r="J454" s="18"/>
    </row>
    <row r="455" spans="1:10" s="66" customFormat="1" x14ac:dyDescent="0.2">
      <c r="A455" s="73">
        <v>2143</v>
      </c>
      <c r="B455" s="73">
        <v>5222</v>
      </c>
      <c r="C455" s="143">
        <v>20325000000</v>
      </c>
      <c r="D455" s="6"/>
      <c r="E455" s="73" t="s">
        <v>1223</v>
      </c>
      <c r="F455" s="74" t="s">
        <v>697</v>
      </c>
      <c r="G455" s="86"/>
      <c r="H455" s="65">
        <v>50000</v>
      </c>
      <c r="I455" s="18"/>
      <c r="J455" s="18"/>
    </row>
    <row r="456" spans="1:10" s="66" customFormat="1" x14ac:dyDescent="0.2">
      <c r="D456" s="36"/>
      <c r="E456" s="34" t="s">
        <v>31</v>
      </c>
      <c r="F456" s="34"/>
      <c r="G456" s="87">
        <f>SUM(H457)</f>
        <v>0</v>
      </c>
      <c r="H456" s="35"/>
      <c r="I456" s="18"/>
      <c r="J456" s="18"/>
    </row>
    <row r="457" spans="1:10" s="66" customFormat="1" x14ac:dyDescent="0.2">
      <c r="D457" s="36"/>
      <c r="E457" s="74"/>
      <c r="F457" s="74"/>
      <c r="G457" s="86"/>
      <c r="H457" s="79">
        <v>0</v>
      </c>
      <c r="I457" s="18"/>
      <c r="J457" s="18"/>
    </row>
    <row r="458" spans="1:10" s="66" customFormat="1" x14ac:dyDescent="0.2">
      <c r="D458" s="36"/>
      <c r="E458" s="159" t="s">
        <v>364</v>
      </c>
      <c r="F458" s="159"/>
      <c r="G458" s="167">
        <f>SUM(H409:H457)</f>
        <v>5755380</v>
      </c>
      <c r="H458" s="168"/>
      <c r="I458" s="18"/>
      <c r="J458" s="18"/>
    </row>
    <row r="459" spans="1:10" s="66" customFormat="1" x14ac:dyDescent="0.2">
      <c r="A459" s="70"/>
      <c r="B459" s="70"/>
      <c r="C459" s="70"/>
      <c r="D459" s="11"/>
      <c r="E459" s="88"/>
      <c r="F459" s="88"/>
      <c r="G459" s="89"/>
      <c r="H459" s="166"/>
      <c r="I459" s="18"/>
      <c r="J459" s="18"/>
    </row>
    <row r="460" spans="1:10" s="66" customFormat="1" ht="15" x14ac:dyDescent="0.2">
      <c r="D460" s="36"/>
      <c r="E460" s="156" t="s">
        <v>365</v>
      </c>
      <c r="F460" s="130"/>
      <c r="G460" s="164">
        <f>SUM(G461:G508)</f>
        <v>24160780</v>
      </c>
      <c r="H460" s="165"/>
      <c r="I460" s="18"/>
      <c r="J460" s="18"/>
    </row>
    <row r="461" spans="1:10" s="66" customFormat="1" x14ac:dyDescent="0.2">
      <c r="D461" s="36"/>
      <c r="E461" s="34" t="s">
        <v>1112</v>
      </c>
      <c r="F461" s="112"/>
      <c r="G461" s="87">
        <f>SUM(H462:H463)</f>
        <v>5986180</v>
      </c>
      <c r="H461" s="158"/>
      <c r="I461" s="18"/>
      <c r="J461" s="18"/>
    </row>
    <row r="462" spans="1:10" s="66" customFormat="1" x14ac:dyDescent="0.2">
      <c r="D462" s="36"/>
      <c r="E462" s="74" t="s">
        <v>1113</v>
      </c>
      <c r="F462" s="73" t="s">
        <v>15</v>
      </c>
      <c r="G462" s="86"/>
      <c r="H462" s="79">
        <v>4451000</v>
      </c>
      <c r="I462" s="18" t="s">
        <v>690</v>
      </c>
      <c r="J462" s="18"/>
    </row>
    <row r="463" spans="1:10" s="66" customFormat="1" x14ac:dyDescent="0.2">
      <c r="D463" s="36"/>
      <c r="E463" s="74" t="s">
        <v>30</v>
      </c>
      <c r="F463" s="73" t="s">
        <v>15</v>
      </c>
      <c r="G463" s="86"/>
      <c r="H463" s="79">
        <v>1535180</v>
      </c>
      <c r="I463" s="18"/>
      <c r="J463" s="18"/>
    </row>
    <row r="464" spans="1:10" s="66" customFormat="1" x14ac:dyDescent="0.2">
      <c r="A464" s="78" t="s">
        <v>86</v>
      </c>
      <c r="B464" s="78" t="s">
        <v>87</v>
      </c>
      <c r="C464" s="145" t="s">
        <v>88</v>
      </c>
      <c r="D464" s="188"/>
      <c r="E464" s="34" t="s">
        <v>160</v>
      </c>
      <c r="F464" s="34"/>
      <c r="G464" s="87">
        <f>SUM(H466:H506)</f>
        <v>18159600</v>
      </c>
      <c r="H464" s="35"/>
      <c r="I464" s="18"/>
      <c r="J464" s="18"/>
    </row>
    <row r="465" spans="1:10" s="66" customFormat="1" x14ac:dyDescent="0.2">
      <c r="A465" s="77"/>
      <c r="B465" s="77"/>
      <c r="C465" s="142"/>
      <c r="D465" s="188"/>
      <c r="E465" s="88" t="s">
        <v>651</v>
      </c>
      <c r="F465" s="88"/>
      <c r="G465" s="89"/>
      <c r="H465" s="24"/>
      <c r="I465" s="18"/>
      <c r="J465" s="18"/>
    </row>
    <row r="466" spans="1:10" s="66" customFormat="1" x14ac:dyDescent="0.2">
      <c r="A466" s="73">
        <v>3141</v>
      </c>
      <c r="B466" s="73">
        <v>5131</v>
      </c>
      <c r="C466" s="143">
        <v>20335000000</v>
      </c>
      <c r="D466" s="6"/>
      <c r="E466" s="73" t="s">
        <v>381</v>
      </c>
      <c r="F466" s="74" t="s">
        <v>370</v>
      </c>
      <c r="G466" s="86"/>
      <c r="H466" s="76">
        <v>7010000</v>
      </c>
      <c r="I466" s="18"/>
      <c r="J466" s="18"/>
    </row>
    <row r="467" spans="1:10" s="66" customFormat="1" x14ac:dyDescent="0.2">
      <c r="A467" s="73">
        <v>6171</v>
      </c>
      <c r="B467" s="73">
        <v>5136</v>
      </c>
      <c r="C467" s="143">
        <v>20001000000</v>
      </c>
      <c r="D467" s="6"/>
      <c r="E467" s="73" t="s">
        <v>58</v>
      </c>
      <c r="F467" s="74" t="s">
        <v>370</v>
      </c>
      <c r="G467" s="86"/>
      <c r="H467" s="76">
        <v>4000</v>
      </c>
      <c r="I467" s="18"/>
      <c r="J467" s="18"/>
    </row>
    <row r="468" spans="1:10" s="66" customFormat="1" x14ac:dyDescent="0.2">
      <c r="A468" s="73">
        <v>6171</v>
      </c>
      <c r="B468" s="73">
        <v>5136</v>
      </c>
      <c r="C468" s="143">
        <v>20001000000</v>
      </c>
      <c r="D468" s="6"/>
      <c r="E468" s="73" t="s">
        <v>58</v>
      </c>
      <c r="F468" s="74" t="s">
        <v>564</v>
      </c>
      <c r="G468" s="86"/>
      <c r="H468" s="76">
        <v>1000</v>
      </c>
      <c r="I468" s="18"/>
      <c r="J468" s="18"/>
    </row>
    <row r="469" spans="1:10" s="66" customFormat="1" x14ac:dyDescent="0.2">
      <c r="A469" s="73">
        <v>4399</v>
      </c>
      <c r="B469" s="73">
        <v>5139</v>
      </c>
      <c r="C469" s="143">
        <v>20351000000</v>
      </c>
      <c r="D469" s="6"/>
      <c r="E469" s="73" t="s">
        <v>549</v>
      </c>
      <c r="F469" s="74" t="s">
        <v>564</v>
      </c>
      <c r="G469" s="86"/>
      <c r="H469" s="76">
        <v>1500</v>
      </c>
      <c r="I469" s="18"/>
      <c r="J469" s="18"/>
    </row>
    <row r="470" spans="1:10" s="66" customFormat="1" x14ac:dyDescent="0.2">
      <c r="A470" s="73"/>
      <c r="B470" s="73"/>
      <c r="C470" s="143"/>
      <c r="D470" s="6"/>
      <c r="E470" s="90" t="s">
        <v>653</v>
      </c>
      <c r="F470" s="74"/>
      <c r="G470" s="86"/>
      <c r="H470" s="76"/>
      <c r="I470" s="18"/>
      <c r="J470" s="18"/>
    </row>
    <row r="471" spans="1:10" s="66" customFormat="1" x14ac:dyDescent="0.2">
      <c r="A471" s="73">
        <v>6171</v>
      </c>
      <c r="B471" s="73">
        <v>5169</v>
      </c>
      <c r="C471" s="143">
        <v>20006000000</v>
      </c>
      <c r="D471" s="6"/>
      <c r="E471" s="73" t="s">
        <v>59</v>
      </c>
      <c r="F471" s="74" t="s">
        <v>370</v>
      </c>
      <c r="G471" s="86"/>
      <c r="H471" s="76">
        <v>1000</v>
      </c>
      <c r="I471" s="18"/>
      <c r="J471" s="18"/>
    </row>
    <row r="472" spans="1:10" s="66" customFormat="1" x14ac:dyDescent="0.2">
      <c r="A472" s="73">
        <v>3319</v>
      </c>
      <c r="B472" s="73">
        <v>5169</v>
      </c>
      <c r="C472" s="143">
        <v>20337000000</v>
      </c>
      <c r="D472" s="6"/>
      <c r="E472" s="73" t="s">
        <v>383</v>
      </c>
      <c r="F472" s="74" t="s">
        <v>370</v>
      </c>
      <c r="G472" s="86"/>
      <c r="H472" s="76">
        <v>245000</v>
      </c>
      <c r="I472" s="18"/>
      <c r="J472" s="18"/>
    </row>
    <row r="473" spans="1:10" s="66" customFormat="1" x14ac:dyDescent="0.2">
      <c r="A473" s="73">
        <v>3319</v>
      </c>
      <c r="B473" s="73">
        <v>5169</v>
      </c>
      <c r="C473" s="143">
        <v>20338000000</v>
      </c>
      <c r="D473" s="6"/>
      <c r="E473" s="73" t="s">
        <v>384</v>
      </c>
      <c r="F473" s="74" t="s">
        <v>370</v>
      </c>
      <c r="G473" s="86"/>
      <c r="H473" s="76">
        <v>40000</v>
      </c>
      <c r="I473" s="18"/>
      <c r="J473" s="18"/>
    </row>
    <row r="474" spans="1:10" s="66" customFormat="1" x14ac:dyDescent="0.2">
      <c r="A474" s="73">
        <v>3319</v>
      </c>
      <c r="B474" s="73">
        <v>5169</v>
      </c>
      <c r="C474" s="143">
        <v>20339000000</v>
      </c>
      <c r="D474" s="6"/>
      <c r="E474" s="73" t="s">
        <v>385</v>
      </c>
      <c r="F474" s="74" t="s">
        <v>370</v>
      </c>
      <c r="G474" s="86"/>
      <c r="H474" s="76">
        <v>250000</v>
      </c>
      <c r="I474" s="18"/>
      <c r="J474" s="18"/>
    </row>
    <row r="475" spans="1:10" s="66" customFormat="1" x14ac:dyDescent="0.2">
      <c r="A475" s="73">
        <v>3312</v>
      </c>
      <c r="B475" s="73">
        <v>5169</v>
      </c>
      <c r="C475" s="143">
        <v>20340000000</v>
      </c>
      <c r="D475" s="6"/>
      <c r="E475" s="73" t="s">
        <v>386</v>
      </c>
      <c r="F475" s="74" t="s">
        <v>370</v>
      </c>
      <c r="G475" s="86"/>
      <c r="H475" s="76">
        <v>150000</v>
      </c>
      <c r="I475" s="18"/>
      <c r="J475" s="18"/>
    </row>
    <row r="476" spans="1:10" s="66" customFormat="1" x14ac:dyDescent="0.2">
      <c r="A476" s="73">
        <v>4379</v>
      </c>
      <c r="B476" s="73">
        <v>5166</v>
      </c>
      <c r="C476" s="143">
        <v>20005000000</v>
      </c>
      <c r="D476" s="6"/>
      <c r="E476" s="73" t="s">
        <v>3</v>
      </c>
      <c r="F476" s="74" t="s">
        <v>564</v>
      </c>
      <c r="G476" s="86"/>
      <c r="H476" s="76">
        <v>1600</v>
      </c>
      <c r="I476" s="18"/>
      <c r="J476" s="18"/>
    </row>
    <row r="477" spans="1:10" s="66" customFormat="1" x14ac:dyDescent="0.2">
      <c r="A477" s="73">
        <v>4399</v>
      </c>
      <c r="B477" s="73">
        <v>5169</v>
      </c>
      <c r="C477" s="143">
        <v>20353000000</v>
      </c>
      <c r="D477" s="6"/>
      <c r="E477" s="73" t="s">
        <v>550</v>
      </c>
      <c r="F477" s="74" t="s">
        <v>564</v>
      </c>
      <c r="G477" s="86"/>
      <c r="H477" s="76">
        <v>84000</v>
      </c>
      <c r="I477" s="18"/>
      <c r="J477" s="18"/>
    </row>
    <row r="478" spans="1:10" s="66" customFormat="1" x14ac:dyDescent="0.2">
      <c r="A478" s="73">
        <v>4399</v>
      </c>
      <c r="B478" s="73">
        <v>5169</v>
      </c>
      <c r="C478" s="143">
        <v>20354000000</v>
      </c>
      <c r="D478" s="6"/>
      <c r="E478" s="74" t="s">
        <v>1225</v>
      </c>
      <c r="F478" s="74" t="s">
        <v>564</v>
      </c>
      <c r="G478" s="86"/>
      <c r="H478" s="76">
        <v>2800000</v>
      </c>
      <c r="I478" s="18"/>
      <c r="J478" s="18"/>
    </row>
    <row r="479" spans="1:10" s="66" customFormat="1" x14ac:dyDescent="0.2">
      <c r="A479" s="73">
        <v>4399</v>
      </c>
      <c r="B479" s="73">
        <v>5169</v>
      </c>
      <c r="C479" s="143">
        <v>20355000000</v>
      </c>
      <c r="D479" s="6"/>
      <c r="E479" s="73" t="s">
        <v>1224</v>
      </c>
      <c r="F479" s="74" t="s">
        <v>564</v>
      </c>
      <c r="G479" s="86"/>
      <c r="H479" s="76">
        <v>2200000</v>
      </c>
      <c r="I479" s="18"/>
      <c r="J479" s="18"/>
    </row>
    <row r="480" spans="1:10" s="66" customFormat="1" x14ac:dyDescent="0.2">
      <c r="A480" s="73">
        <v>4379</v>
      </c>
      <c r="B480" s="73">
        <v>5169</v>
      </c>
      <c r="C480" s="143">
        <v>20356000000</v>
      </c>
      <c r="D480" s="6"/>
      <c r="E480" s="73" t="s">
        <v>551</v>
      </c>
      <c r="F480" s="74" t="s">
        <v>564</v>
      </c>
      <c r="G480" s="86"/>
      <c r="H480" s="76">
        <v>10000</v>
      </c>
      <c r="I480" s="18"/>
      <c r="J480" s="18"/>
    </row>
    <row r="481" spans="1:10" s="66" customFormat="1" x14ac:dyDescent="0.2">
      <c r="A481" s="73">
        <v>4349</v>
      </c>
      <c r="B481" s="73">
        <v>5169</v>
      </c>
      <c r="C481" s="143">
        <v>20357000000</v>
      </c>
      <c r="D481" s="6"/>
      <c r="E481" s="73" t="s">
        <v>552</v>
      </c>
      <c r="F481" s="74" t="s">
        <v>564</v>
      </c>
      <c r="G481" s="86"/>
      <c r="H481" s="76">
        <v>9000</v>
      </c>
      <c r="I481" s="18"/>
      <c r="J481" s="18"/>
    </row>
    <row r="482" spans="1:10" s="66" customFormat="1" x14ac:dyDescent="0.2">
      <c r="A482" s="73"/>
      <c r="B482" s="73"/>
      <c r="C482" s="143"/>
      <c r="D482" s="6"/>
      <c r="E482" s="90" t="s">
        <v>676</v>
      </c>
      <c r="F482" s="74"/>
      <c r="G482" s="86"/>
      <c r="H482" s="76"/>
      <c r="I482" s="18"/>
      <c r="J482" s="18"/>
    </row>
    <row r="483" spans="1:10" s="66" customFormat="1" x14ac:dyDescent="0.2">
      <c r="A483" s="73">
        <v>6171</v>
      </c>
      <c r="B483" s="73">
        <v>5173</v>
      </c>
      <c r="C483" s="143">
        <v>20002000000</v>
      </c>
      <c r="D483" s="6"/>
      <c r="E483" s="73" t="s">
        <v>1</v>
      </c>
      <c r="F483" s="74" t="s">
        <v>370</v>
      </c>
      <c r="G483" s="86"/>
      <c r="H483" s="76">
        <v>6000</v>
      </c>
      <c r="I483" s="18"/>
      <c r="J483" s="18"/>
    </row>
    <row r="484" spans="1:10" s="66" customFormat="1" x14ac:dyDescent="0.2">
      <c r="A484" s="73">
        <v>6171</v>
      </c>
      <c r="B484" s="73">
        <v>5175</v>
      </c>
      <c r="C484" s="143">
        <v>20008000000</v>
      </c>
      <c r="D484" s="6"/>
      <c r="E484" s="73" t="s">
        <v>186</v>
      </c>
      <c r="F484" s="74" t="s">
        <v>370</v>
      </c>
      <c r="G484" s="86"/>
      <c r="H484" s="76">
        <v>1000</v>
      </c>
      <c r="I484" s="18"/>
      <c r="J484" s="18"/>
    </row>
    <row r="485" spans="1:10" s="66" customFormat="1" x14ac:dyDescent="0.2">
      <c r="A485" s="73">
        <v>3399</v>
      </c>
      <c r="B485" s="73">
        <v>5175</v>
      </c>
      <c r="C485" s="143">
        <v>20343000000</v>
      </c>
      <c r="D485" s="6"/>
      <c r="E485" s="73" t="s">
        <v>1228</v>
      </c>
      <c r="F485" s="74" t="s">
        <v>370</v>
      </c>
      <c r="G485" s="86"/>
      <c r="H485" s="76">
        <v>34000</v>
      </c>
      <c r="I485" s="18"/>
      <c r="J485" s="18"/>
    </row>
    <row r="486" spans="1:10" s="66" customFormat="1" x14ac:dyDescent="0.2">
      <c r="A486" s="73">
        <v>6171</v>
      </c>
      <c r="B486" s="73">
        <v>5173</v>
      </c>
      <c r="C486" s="143">
        <v>20002000000</v>
      </c>
      <c r="D486" s="6"/>
      <c r="E486" s="73" t="s">
        <v>1</v>
      </c>
      <c r="F486" s="74" t="s">
        <v>564</v>
      </c>
      <c r="G486" s="86"/>
      <c r="H486" s="76">
        <v>5000</v>
      </c>
      <c r="I486" s="18"/>
      <c r="J486" s="18"/>
    </row>
    <row r="487" spans="1:10" s="66" customFormat="1" x14ac:dyDescent="0.2">
      <c r="A487" s="73">
        <v>6171</v>
      </c>
      <c r="B487" s="73">
        <v>5175</v>
      </c>
      <c r="C487" s="143">
        <v>20008000000</v>
      </c>
      <c r="D487" s="6"/>
      <c r="E487" s="73" t="s">
        <v>186</v>
      </c>
      <c r="F487" s="74" t="s">
        <v>564</v>
      </c>
      <c r="G487" s="86"/>
      <c r="H487" s="76">
        <v>1500</v>
      </c>
      <c r="I487" s="18"/>
      <c r="J487" s="18"/>
    </row>
    <row r="488" spans="1:10" s="66" customFormat="1" x14ac:dyDescent="0.2">
      <c r="A488" s="73"/>
      <c r="B488" s="73"/>
      <c r="C488" s="143"/>
      <c r="D488" s="6"/>
      <c r="E488" s="90" t="s">
        <v>677</v>
      </c>
      <c r="F488" s="74"/>
      <c r="G488" s="86"/>
      <c r="H488" s="76"/>
      <c r="I488" s="18"/>
      <c r="J488" s="18"/>
    </row>
    <row r="489" spans="1:10" s="66" customFormat="1" x14ac:dyDescent="0.2">
      <c r="A489" s="73">
        <v>3632</v>
      </c>
      <c r="B489" s="73">
        <v>5192</v>
      </c>
      <c r="C489" s="143">
        <v>20360000000</v>
      </c>
      <c r="D489" s="6"/>
      <c r="E489" s="73" t="s">
        <v>553</v>
      </c>
      <c r="F489" s="74" t="s">
        <v>564</v>
      </c>
      <c r="G489" s="86"/>
      <c r="H489" s="76">
        <v>350000</v>
      </c>
      <c r="I489" s="18"/>
      <c r="J489" s="18"/>
    </row>
    <row r="490" spans="1:10" s="66" customFormat="1" x14ac:dyDescent="0.2">
      <c r="A490" s="73"/>
      <c r="B490" s="73"/>
      <c r="C490" s="143"/>
      <c r="D490" s="6"/>
      <c r="E490" s="90" t="s">
        <v>679</v>
      </c>
      <c r="F490" s="74"/>
      <c r="G490" s="86"/>
      <c r="H490" s="76"/>
      <c r="I490" s="18"/>
      <c r="J490" s="18"/>
    </row>
    <row r="491" spans="1:10" s="66" customFormat="1" x14ac:dyDescent="0.2">
      <c r="A491" s="73">
        <v>6171</v>
      </c>
      <c r="B491" s="73">
        <v>5194</v>
      </c>
      <c r="C491" s="143">
        <v>20331000000</v>
      </c>
      <c r="D491" s="6"/>
      <c r="E491" s="73" t="s">
        <v>1226</v>
      </c>
      <c r="F491" s="74" t="s">
        <v>370</v>
      </c>
      <c r="G491" s="86"/>
      <c r="H491" s="76">
        <v>15000</v>
      </c>
      <c r="I491" s="18"/>
      <c r="J491" s="18"/>
    </row>
    <row r="492" spans="1:10" s="66" customFormat="1" x14ac:dyDescent="0.2">
      <c r="A492" s="73">
        <v>3399</v>
      </c>
      <c r="B492" s="73">
        <v>5194</v>
      </c>
      <c r="C492" s="143">
        <v>20344000000</v>
      </c>
      <c r="D492" s="6"/>
      <c r="E492" s="73" t="s">
        <v>1227</v>
      </c>
      <c r="F492" s="74" t="s">
        <v>370</v>
      </c>
      <c r="G492" s="86"/>
      <c r="H492" s="76">
        <v>210000</v>
      </c>
      <c r="I492" s="18"/>
      <c r="J492" s="18"/>
    </row>
    <row r="493" spans="1:10" s="66" customFormat="1" x14ac:dyDescent="0.2">
      <c r="A493" s="73"/>
      <c r="B493" s="73"/>
      <c r="C493" s="143"/>
      <c r="D493" s="6"/>
      <c r="E493" s="90" t="s">
        <v>689</v>
      </c>
      <c r="F493" s="74"/>
      <c r="G493" s="86"/>
      <c r="H493" s="76"/>
      <c r="I493" s="18"/>
      <c r="J493" s="18"/>
    </row>
    <row r="494" spans="1:10" s="66" customFormat="1" x14ac:dyDescent="0.2">
      <c r="A494" s="73">
        <v>3312</v>
      </c>
      <c r="B494" s="73">
        <v>5222</v>
      </c>
      <c r="C494" s="143">
        <v>20346000000</v>
      </c>
      <c r="D494" s="6"/>
      <c r="E494" s="73" t="s">
        <v>1229</v>
      </c>
      <c r="F494" s="74" t="s">
        <v>370</v>
      </c>
      <c r="G494" s="86"/>
      <c r="H494" s="76">
        <v>100000</v>
      </c>
      <c r="I494" s="18"/>
      <c r="J494" s="18"/>
    </row>
    <row r="495" spans="1:10" s="66" customFormat="1" x14ac:dyDescent="0.2">
      <c r="A495" s="73">
        <v>3113</v>
      </c>
      <c r="B495" s="73">
        <v>5229</v>
      </c>
      <c r="C495" s="143">
        <v>20332000000</v>
      </c>
      <c r="D495" s="6"/>
      <c r="E495" s="73" t="s">
        <v>378</v>
      </c>
      <c r="F495" s="74" t="s">
        <v>370</v>
      </c>
      <c r="G495" s="86"/>
      <c r="H495" s="45">
        <v>900000</v>
      </c>
      <c r="I495" s="18"/>
      <c r="J495" s="18"/>
    </row>
    <row r="496" spans="1:10" s="66" customFormat="1" x14ac:dyDescent="0.2">
      <c r="A496" s="73">
        <v>3111</v>
      </c>
      <c r="B496" s="73">
        <v>5229</v>
      </c>
      <c r="C496" s="143">
        <v>20333000000</v>
      </c>
      <c r="D496" s="6"/>
      <c r="E496" s="73" t="s">
        <v>379</v>
      </c>
      <c r="F496" s="74" t="s">
        <v>370</v>
      </c>
      <c r="G496" s="86"/>
      <c r="H496" s="76">
        <v>670000</v>
      </c>
      <c r="I496" s="18"/>
      <c r="J496" s="18"/>
    </row>
    <row r="497" spans="1:10" s="66" customFormat="1" x14ac:dyDescent="0.2">
      <c r="A497" s="73">
        <v>3319</v>
      </c>
      <c r="B497" s="73">
        <v>5229</v>
      </c>
      <c r="C497" s="143">
        <v>20334000000</v>
      </c>
      <c r="D497" s="6"/>
      <c r="E497" s="73" t="s">
        <v>380</v>
      </c>
      <c r="F497" s="74" t="s">
        <v>370</v>
      </c>
      <c r="G497" s="86"/>
      <c r="H497" s="76">
        <v>130000</v>
      </c>
      <c r="I497" s="18"/>
      <c r="J497" s="18"/>
    </row>
    <row r="498" spans="1:10" s="66" customFormat="1" x14ac:dyDescent="0.2">
      <c r="A498" s="73">
        <v>3429</v>
      </c>
      <c r="B498" s="73">
        <v>5331</v>
      </c>
      <c r="C498" s="143">
        <v>20347000000</v>
      </c>
      <c r="D498" s="6"/>
      <c r="E498" s="73" t="s">
        <v>388</v>
      </c>
      <c r="F498" s="74" t="s">
        <v>370</v>
      </c>
      <c r="G498" s="86"/>
      <c r="H498" s="76">
        <v>156000</v>
      </c>
      <c r="I498" s="18"/>
      <c r="J498" s="18"/>
    </row>
    <row r="499" spans="1:10" s="66" customFormat="1" x14ac:dyDescent="0.2">
      <c r="A499" s="73">
        <v>3314</v>
      </c>
      <c r="B499" s="73">
        <v>5339</v>
      </c>
      <c r="C499" s="143">
        <v>20348000000</v>
      </c>
      <c r="D499" s="6"/>
      <c r="E499" s="73" t="s">
        <v>1230</v>
      </c>
      <c r="F499" s="74" t="s">
        <v>370</v>
      </c>
      <c r="G499" s="86"/>
      <c r="H499" s="76">
        <v>1000000</v>
      </c>
      <c r="I499" s="18"/>
      <c r="J499" s="18"/>
    </row>
    <row r="500" spans="1:10" s="66" customFormat="1" x14ac:dyDescent="0.2">
      <c r="A500" s="73">
        <v>3314</v>
      </c>
      <c r="B500" s="73">
        <v>5339</v>
      </c>
      <c r="C500" s="143">
        <v>20349000000</v>
      </c>
      <c r="D500" s="6"/>
      <c r="E500" s="73" t="s">
        <v>1231</v>
      </c>
      <c r="F500" s="74" t="s">
        <v>370</v>
      </c>
      <c r="G500" s="86"/>
      <c r="H500" s="76">
        <v>50000</v>
      </c>
      <c r="I500" s="18"/>
      <c r="J500" s="18"/>
    </row>
    <row r="501" spans="1:10" s="66" customFormat="1" x14ac:dyDescent="0.2">
      <c r="A501" s="73">
        <v>6171</v>
      </c>
      <c r="B501" s="73">
        <v>5362</v>
      </c>
      <c r="C501" s="143">
        <v>20336000000</v>
      </c>
      <c r="D501" s="6"/>
      <c r="E501" s="73" t="s">
        <v>382</v>
      </c>
      <c r="F501" s="74" t="s">
        <v>370</v>
      </c>
      <c r="G501" s="86"/>
      <c r="H501" s="45">
        <v>6000</v>
      </c>
      <c r="I501" s="18"/>
      <c r="J501" s="18"/>
    </row>
    <row r="502" spans="1:10" s="66" customFormat="1" x14ac:dyDescent="0.2">
      <c r="A502" s="73">
        <v>4357</v>
      </c>
      <c r="B502" s="73">
        <v>5339</v>
      </c>
      <c r="C502" s="143">
        <v>20363000000</v>
      </c>
      <c r="D502" s="6"/>
      <c r="E502" s="73" t="s">
        <v>1232</v>
      </c>
      <c r="F502" s="74" t="s">
        <v>564</v>
      </c>
      <c r="G502" s="86"/>
      <c r="H502" s="76">
        <v>38000</v>
      </c>
      <c r="I502" s="18"/>
      <c r="J502" s="18"/>
    </row>
    <row r="503" spans="1:10" s="66" customFormat="1" x14ac:dyDescent="0.2">
      <c r="A503" s="6"/>
      <c r="B503" s="6"/>
      <c r="C503" s="6"/>
      <c r="D503" s="6"/>
      <c r="E503" s="90" t="s">
        <v>1233</v>
      </c>
      <c r="F503" s="74"/>
      <c r="G503" s="86"/>
      <c r="H503" s="76"/>
      <c r="I503" s="18"/>
      <c r="J503" s="18"/>
    </row>
    <row r="504" spans="1:10" s="66" customFormat="1" x14ac:dyDescent="0.2">
      <c r="A504" s="73">
        <v>3612</v>
      </c>
      <c r="B504" s="73">
        <v>6313</v>
      </c>
      <c r="C504" s="143">
        <v>20366000000</v>
      </c>
      <c r="D504" s="6"/>
      <c r="E504" s="73" t="s">
        <v>555</v>
      </c>
      <c r="F504" s="74" t="s">
        <v>564</v>
      </c>
      <c r="G504" s="86"/>
      <c r="H504" s="76">
        <v>910000</v>
      </c>
      <c r="I504" s="18"/>
      <c r="J504" s="18"/>
    </row>
    <row r="505" spans="1:10" s="66" customFormat="1" x14ac:dyDescent="0.2">
      <c r="A505" s="73">
        <v>3612</v>
      </c>
      <c r="B505" s="73">
        <v>6313</v>
      </c>
      <c r="C505" s="143">
        <v>20367000000</v>
      </c>
      <c r="D505" s="6"/>
      <c r="E505" s="73" t="s">
        <v>556</v>
      </c>
      <c r="F505" s="74" t="s">
        <v>564</v>
      </c>
      <c r="G505" s="86"/>
      <c r="H505" s="76">
        <v>700000</v>
      </c>
      <c r="I505" s="18"/>
      <c r="J505" s="18"/>
    </row>
    <row r="506" spans="1:10" s="66" customFormat="1" x14ac:dyDescent="0.2">
      <c r="A506" s="73">
        <v>3612</v>
      </c>
      <c r="B506" s="73">
        <v>6313</v>
      </c>
      <c r="C506" s="143">
        <v>20580000000</v>
      </c>
      <c r="D506" s="6"/>
      <c r="E506" s="73" t="s">
        <v>557</v>
      </c>
      <c r="F506" s="74" t="s">
        <v>564</v>
      </c>
      <c r="G506" s="86"/>
      <c r="H506" s="76">
        <v>70000</v>
      </c>
      <c r="I506" s="18"/>
      <c r="J506" s="18"/>
    </row>
    <row r="507" spans="1:10" s="66" customFormat="1" x14ac:dyDescent="0.2">
      <c r="D507" s="36"/>
      <c r="E507" s="34" t="s">
        <v>31</v>
      </c>
      <c r="F507" s="34"/>
      <c r="G507" s="87">
        <f>SUM(H508)</f>
        <v>15000</v>
      </c>
      <c r="H507" s="35"/>
      <c r="I507" s="18"/>
      <c r="J507" s="18"/>
    </row>
    <row r="508" spans="1:10" s="66" customFormat="1" x14ac:dyDescent="0.2">
      <c r="A508" s="73">
        <v>4349</v>
      </c>
      <c r="B508" s="73">
        <v>5229</v>
      </c>
      <c r="C508" s="143">
        <v>20362000000</v>
      </c>
      <c r="D508" s="6"/>
      <c r="E508" s="73" t="s">
        <v>554</v>
      </c>
      <c r="F508" s="74" t="s">
        <v>564</v>
      </c>
      <c r="G508" s="86"/>
      <c r="H508" s="76">
        <v>15000</v>
      </c>
      <c r="I508" s="18"/>
      <c r="J508" s="18"/>
    </row>
    <row r="509" spans="1:10" s="66" customFormat="1" x14ac:dyDescent="0.2">
      <c r="D509" s="36"/>
      <c r="E509" s="159" t="s">
        <v>366</v>
      </c>
      <c r="F509" s="159"/>
      <c r="G509" s="167">
        <f>SUM(H462:H508)</f>
        <v>24160780</v>
      </c>
      <c r="H509" s="168"/>
      <c r="I509" s="18"/>
      <c r="J509" s="18"/>
    </row>
    <row r="510" spans="1:10" s="66" customFormat="1" x14ac:dyDescent="0.2">
      <c r="A510" s="70"/>
      <c r="B510" s="70"/>
      <c r="C510" s="70"/>
      <c r="D510" s="11"/>
      <c r="E510" s="88"/>
      <c r="F510" s="88"/>
      <c r="G510" s="89"/>
      <c r="H510" s="166"/>
      <c r="I510" s="18"/>
      <c r="J510" s="18"/>
    </row>
    <row r="511" spans="1:10" s="66" customFormat="1" ht="15" x14ac:dyDescent="0.2">
      <c r="D511" s="36"/>
      <c r="E511" s="156" t="s">
        <v>574</v>
      </c>
      <c r="F511" s="130"/>
      <c r="G511" s="164">
        <f>SUM(G512:G606)</f>
        <v>56497480</v>
      </c>
      <c r="H511" s="165"/>
      <c r="I511" s="18"/>
      <c r="J511" s="18"/>
    </row>
    <row r="512" spans="1:10" s="66" customFormat="1" x14ac:dyDescent="0.2">
      <c r="D512" s="36"/>
      <c r="E512" s="34" t="s">
        <v>1112</v>
      </c>
      <c r="F512" s="112"/>
      <c r="G512" s="87">
        <f>SUM(H513:H514)</f>
        <v>12744080</v>
      </c>
      <c r="H512" s="158"/>
      <c r="I512" s="18"/>
      <c r="J512" s="18"/>
    </row>
    <row r="513" spans="1:10" s="66" customFormat="1" x14ac:dyDescent="0.2">
      <c r="D513" s="36"/>
      <c r="E513" s="74" t="s">
        <v>1113</v>
      </c>
      <c r="F513" s="73" t="s">
        <v>15</v>
      </c>
      <c r="G513" s="86"/>
      <c r="H513" s="79">
        <v>9479000</v>
      </c>
      <c r="I513" s="18" t="s">
        <v>733</v>
      </c>
      <c r="J513" s="18"/>
    </row>
    <row r="514" spans="1:10" s="66" customFormat="1" x14ac:dyDescent="0.2">
      <c r="D514" s="36"/>
      <c r="E514" s="74" t="s">
        <v>742</v>
      </c>
      <c r="F514" s="73" t="s">
        <v>15</v>
      </c>
      <c r="G514" s="86"/>
      <c r="H514" s="79">
        <v>3265080</v>
      </c>
      <c r="I514" s="18"/>
      <c r="J514" s="18"/>
    </row>
    <row r="515" spans="1:10" s="66" customFormat="1" x14ac:dyDescent="0.2">
      <c r="A515" s="78" t="s">
        <v>86</v>
      </c>
      <c r="B515" s="78" t="s">
        <v>87</v>
      </c>
      <c r="C515" s="145" t="s">
        <v>88</v>
      </c>
      <c r="D515" s="188"/>
      <c r="E515" s="34" t="s">
        <v>160</v>
      </c>
      <c r="F515" s="34"/>
      <c r="G515" s="87">
        <f>SUM(H516:H604)</f>
        <v>43753400</v>
      </c>
      <c r="H515" s="35"/>
      <c r="I515" s="18"/>
      <c r="J515" s="18"/>
    </row>
    <row r="516" spans="1:10" s="66" customFormat="1" x14ac:dyDescent="0.2">
      <c r="A516" s="78"/>
      <c r="B516" s="77"/>
      <c r="C516" s="142"/>
      <c r="D516" s="188"/>
      <c r="E516" s="88" t="s">
        <v>734</v>
      </c>
      <c r="F516" s="88"/>
      <c r="G516" s="89"/>
      <c r="H516" s="24"/>
      <c r="I516" s="43"/>
      <c r="J516" s="43"/>
    </row>
    <row r="517" spans="1:10" s="66" customFormat="1" x14ac:dyDescent="0.2">
      <c r="A517" s="80">
        <v>6171</v>
      </c>
      <c r="B517" s="80">
        <v>5011</v>
      </c>
      <c r="C517" s="141">
        <v>20009000000</v>
      </c>
      <c r="D517" s="291"/>
      <c r="E517" s="80" t="s">
        <v>199</v>
      </c>
      <c r="F517" s="80" t="s">
        <v>575</v>
      </c>
      <c r="G517" s="86"/>
      <c r="H517" s="58"/>
      <c r="I517" s="43"/>
      <c r="J517" s="43"/>
    </row>
    <row r="518" spans="1:10" s="66" customFormat="1" x14ac:dyDescent="0.2">
      <c r="A518" s="80">
        <v>6171</v>
      </c>
      <c r="B518" s="80">
        <v>5019</v>
      </c>
      <c r="C518" s="141">
        <v>20368000000</v>
      </c>
      <c r="D518" s="291"/>
      <c r="E518" s="80" t="s">
        <v>576</v>
      </c>
      <c r="F518" s="80" t="s">
        <v>575</v>
      </c>
      <c r="G518" s="86"/>
      <c r="H518" s="58">
        <v>2000</v>
      </c>
      <c r="I518" s="18"/>
      <c r="J518" s="18"/>
    </row>
    <row r="519" spans="1:10" s="66" customFormat="1" x14ac:dyDescent="0.2">
      <c r="A519" s="80">
        <v>6171</v>
      </c>
      <c r="B519" s="80">
        <v>5021</v>
      </c>
      <c r="C519" s="141">
        <v>20010000000</v>
      </c>
      <c r="D519" s="291"/>
      <c r="E519" s="80" t="s">
        <v>200</v>
      </c>
      <c r="F519" s="80" t="s">
        <v>575</v>
      </c>
      <c r="G519" s="86"/>
      <c r="H519" s="58">
        <v>1500000</v>
      </c>
      <c r="I519" s="18"/>
      <c r="J519" s="18"/>
    </row>
    <row r="520" spans="1:10" s="66" customFormat="1" x14ac:dyDescent="0.2">
      <c r="A520" s="80">
        <v>6171</v>
      </c>
      <c r="B520" s="80">
        <v>5021</v>
      </c>
      <c r="C520" s="141">
        <v>20370000000</v>
      </c>
      <c r="D520" s="291"/>
      <c r="E520" s="80" t="s">
        <v>577</v>
      </c>
      <c r="F520" s="80" t="s">
        <v>575</v>
      </c>
      <c r="G520" s="86"/>
      <c r="H520" s="58">
        <v>190000</v>
      </c>
      <c r="I520" s="18"/>
      <c r="J520" s="18"/>
    </row>
    <row r="521" spans="1:10" s="66" customFormat="1" x14ac:dyDescent="0.2">
      <c r="A521" s="80">
        <v>6171</v>
      </c>
      <c r="B521" s="80">
        <v>5021</v>
      </c>
      <c r="C521" s="141">
        <v>20877000000</v>
      </c>
      <c r="D521" s="291"/>
      <c r="E521" s="80" t="s">
        <v>583</v>
      </c>
      <c r="F521" s="80" t="s">
        <v>575</v>
      </c>
      <c r="G521" s="86"/>
      <c r="H521" s="58">
        <v>290000</v>
      </c>
      <c r="I521" s="18"/>
      <c r="J521" s="18"/>
    </row>
    <row r="522" spans="1:10" s="66" customFormat="1" x14ac:dyDescent="0.2">
      <c r="A522" s="80">
        <v>6171</v>
      </c>
      <c r="B522" s="80">
        <v>5021</v>
      </c>
      <c r="C522" s="141">
        <v>20878000000</v>
      </c>
      <c r="D522" s="291"/>
      <c r="E522" s="80" t="s">
        <v>584</v>
      </c>
      <c r="F522" s="80" t="s">
        <v>575</v>
      </c>
      <c r="G522" s="86"/>
      <c r="H522" s="58">
        <v>250000</v>
      </c>
      <c r="I522" s="18"/>
      <c r="J522" s="18"/>
    </row>
    <row r="523" spans="1:10" s="66" customFormat="1" x14ac:dyDescent="0.2">
      <c r="A523" s="80">
        <v>6171</v>
      </c>
      <c r="B523" s="80">
        <v>5024</v>
      </c>
      <c r="C523" s="141">
        <v>20372000000</v>
      </c>
      <c r="D523" s="291"/>
      <c r="E523" s="80" t="s">
        <v>578</v>
      </c>
      <c r="F523" s="80" t="s">
        <v>575</v>
      </c>
      <c r="G523" s="86"/>
      <c r="H523" s="58">
        <v>1000000</v>
      </c>
      <c r="I523" s="18"/>
      <c r="J523" s="18"/>
    </row>
    <row r="524" spans="1:10" s="66" customFormat="1" x14ac:dyDescent="0.2">
      <c r="A524" s="80">
        <v>6171</v>
      </c>
      <c r="B524" s="80">
        <v>5031</v>
      </c>
      <c r="C524" s="141">
        <v>20879000000</v>
      </c>
      <c r="D524" s="291"/>
      <c r="E524" s="80" t="s">
        <v>585</v>
      </c>
      <c r="F524" s="80" t="s">
        <v>575</v>
      </c>
      <c r="G524" s="86"/>
      <c r="H524" s="58">
        <v>72500</v>
      </c>
      <c r="I524" s="18"/>
      <c r="J524" s="18"/>
    </row>
    <row r="525" spans="1:10" s="66" customFormat="1" x14ac:dyDescent="0.2">
      <c r="A525" s="80">
        <v>6171</v>
      </c>
      <c r="B525" s="80">
        <v>5031</v>
      </c>
      <c r="C525" s="141">
        <v>20880000000</v>
      </c>
      <c r="D525" s="291"/>
      <c r="E525" s="80" t="s">
        <v>586</v>
      </c>
      <c r="F525" s="80" t="s">
        <v>575</v>
      </c>
      <c r="G525" s="86"/>
      <c r="H525" s="58">
        <v>62500</v>
      </c>
      <c r="I525" s="18"/>
      <c r="J525" s="18"/>
    </row>
    <row r="526" spans="1:10" s="66" customFormat="1" x14ac:dyDescent="0.2">
      <c r="A526" s="80">
        <v>6171</v>
      </c>
      <c r="B526" s="80">
        <v>5032</v>
      </c>
      <c r="C526" s="141">
        <v>20881000000</v>
      </c>
      <c r="D526" s="291"/>
      <c r="E526" s="80" t="s">
        <v>587</v>
      </c>
      <c r="F526" s="80" t="s">
        <v>575</v>
      </c>
      <c r="G526" s="86"/>
      <c r="H526" s="58">
        <v>26100</v>
      </c>
      <c r="I526" s="18"/>
      <c r="J526" s="18"/>
    </row>
    <row r="527" spans="1:10" s="66" customFormat="1" x14ac:dyDescent="0.2">
      <c r="A527" s="80">
        <v>6171</v>
      </c>
      <c r="B527" s="80">
        <v>5032</v>
      </c>
      <c r="C527" s="141">
        <v>20882000000</v>
      </c>
      <c r="D527" s="291"/>
      <c r="E527" s="80" t="s">
        <v>588</v>
      </c>
      <c r="F527" s="80" t="s">
        <v>575</v>
      </c>
      <c r="G527" s="86"/>
      <c r="H527" s="58">
        <v>22500</v>
      </c>
      <c r="I527" s="18"/>
      <c r="J527" s="18"/>
    </row>
    <row r="528" spans="1:10" s="66" customFormat="1" x14ac:dyDescent="0.2">
      <c r="A528" s="80">
        <v>6171</v>
      </c>
      <c r="B528" s="80">
        <v>5038</v>
      </c>
      <c r="C528" s="141">
        <v>20013000000</v>
      </c>
      <c r="D528" s="291"/>
      <c r="E528" s="80" t="s">
        <v>203</v>
      </c>
      <c r="F528" s="80" t="s">
        <v>575</v>
      </c>
      <c r="G528" s="86"/>
      <c r="H528" s="58">
        <v>454000</v>
      </c>
      <c r="I528" s="18"/>
      <c r="J528" s="18"/>
    </row>
    <row r="529" spans="1:10" s="66" customFormat="1" x14ac:dyDescent="0.2">
      <c r="A529" s="80">
        <v>6171</v>
      </c>
      <c r="B529" s="80">
        <v>5038</v>
      </c>
      <c r="C529" s="141">
        <v>20883000000</v>
      </c>
      <c r="D529" s="291"/>
      <c r="E529" s="80" t="s">
        <v>589</v>
      </c>
      <c r="F529" s="80" t="s">
        <v>575</v>
      </c>
      <c r="G529" s="86"/>
      <c r="H529" s="58">
        <v>1250</v>
      </c>
      <c r="I529" s="18"/>
      <c r="J529" s="18"/>
    </row>
    <row r="530" spans="1:10" s="66" customFormat="1" x14ac:dyDescent="0.2">
      <c r="A530" s="80">
        <v>6171</v>
      </c>
      <c r="B530" s="80">
        <v>5038</v>
      </c>
      <c r="C530" s="141">
        <v>20884000000</v>
      </c>
      <c r="D530" s="291"/>
      <c r="E530" s="80" t="s">
        <v>590</v>
      </c>
      <c r="F530" s="80" t="s">
        <v>575</v>
      </c>
      <c r="G530" s="86"/>
      <c r="H530" s="58">
        <v>1050</v>
      </c>
      <c r="I530" s="18"/>
      <c r="J530" s="18"/>
    </row>
    <row r="531" spans="1:10" s="66" customFormat="1" x14ac:dyDescent="0.2">
      <c r="A531" s="74">
        <v>5512</v>
      </c>
      <c r="B531" s="74">
        <v>5019</v>
      </c>
      <c r="C531" s="146">
        <v>20387000000</v>
      </c>
      <c r="D531" s="72"/>
      <c r="E531" s="74" t="s">
        <v>594</v>
      </c>
      <c r="F531" s="74" t="s">
        <v>592</v>
      </c>
      <c r="G531" s="86"/>
      <c r="H531" s="47">
        <v>100000</v>
      </c>
      <c r="I531" s="18"/>
      <c r="J531" s="18"/>
    </row>
    <row r="532" spans="1:10" s="66" customFormat="1" x14ac:dyDescent="0.2">
      <c r="A532" s="80"/>
      <c r="B532" s="80"/>
      <c r="C532" s="141"/>
      <c r="D532" s="291"/>
      <c r="E532" s="98" t="s">
        <v>651</v>
      </c>
      <c r="F532" s="80"/>
      <c r="G532" s="86"/>
      <c r="H532" s="58"/>
      <c r="I532" s="18"/>
      <c r="J532" s="18"/>
    </row>
    <row r="533" spans="1:10" s="66" customFormat="1" x14ac:dyDescent="0.2">
      <c r="A533" s="80">
        <v>6171</v>
      </c>
      <c r="B533" s="80">
        <v>5136</v>
      </c>
      <c r="C533" s="141">
        <v>20001000000</v>
      </c>
      <c r="D533" s="291"/>
      <c r="E533" s="80" t="s">
        <v>58</v>
      </c>
      <c r="F533" s="80" t="s">
        <v>575</v>
      </c>
      <c r="G533" s="86"/>
      <c r="H533" s="58">
        <v>5000</v>
      </c>
      <c r="I533" s="18"/>
      <c r="J533" s="18"/>
    </row>
    <row r="534" spans="1:10" s="66" customFormat="1" x14ac:dyDescent="0.2">
      <c r="A534" s="74">
        <v>6171</v>
      </c>
      <c r="B534" s="74">
        <v>5136</v>
      </c>
      <c r="C534" s="146">
        <v>20001000000</v>
      </c>
      <c r="D534" s="72"/>
      <c r="E534" s="74" t="s">
        <v>58</v>
      </c>
      <c r="F534" s="74" t="s">
        <v>591</v>
      </c>
      <c r="G534" s="86"/>
      <c r="H534" s="47">
        <v>2000</v>
      </c>
      <c r="I534" s="18"/>
      <c r="J534" s="18"/>
    </row>
    <row r="535" spans="1:10" s="66" customFormat="1" x14ac:dyDescent="0.2">
      <c r="A535" s="74">
        <v>6171</v>
      </c>
      <c r="B535" s="74">
        <v>5139</v>
      </c>
      <c r="C535" s="146">
        <v>20004000000</v>
      </c>
      <c r="D535" s="72"/>
      <c r="E535" s="74" t="s">
        <v>2</v>
      </c>
      <c r="F535" s="74" t="s">
        <v>591</v>
      </c>
      <c r="G535" s="86"/>
      <c r="H535" s="47">
        <v>40000</v>
      </c>
      <c r="I535" s="18"/>
      <c r="J535" s="18"/>
    </row>
    <row r="536" spans="1:10" s="66" customFormat="1" x14ac:dyDescent="0.2">
      <c r="A536" s="74">
        <v>5212</v>
      </c>
      <c r="B536" s="74">
        <v>5132</v>
      </c>
      <c r="C536" s="146">
        <v>20020000000</v>
      </c>
      <c r="D536" s="72"/>
      <c r="E536" s="74" t="s">
        <v>593</v>
      </c>
      <c r="F536" s="74" t="s">
        <v>592</v>
      </c>
      <c r="G536" s="86"/>
      <c r="H536" s="47">
        <v>1000</v>
      </c>
      <c r="I536" s="18"/>
      <c r="J536" s="18"/>
    </row>
    <row r="537" spans="1:10" s="66" customFormat="1" x14ac:dyDescent="0.2">
      <c r="A537" s="74">
        <v>5512</v>
      </c>
      <c r="B537" s="74">
        <v>5132</v>
      </c>
      <c r="C537" s="146">
        <v>20020000000</v>
      </c>
      <c r="D537" s="72"/>
      <c r="E537" s="74" t="s">
        <v>593</v>
      </c>
      <c r="F537" s="74" t="s">
        <v>592</v>
      </c>
      <c r="G537" s="86"/>
      <c r="H537" s="47">
        <v>200000</v>
      </c>
      <c r="I537" s="18"/>
      <c r="J537" s="18"/>
    </row>
    <row r="538" spans="1:10" s="66" customFormat="1" x14ac:dyDescent="0.2">
      <c r="A538" s="74">
        <v>5512</v>
      </c>
      <c r="B538" s="74">
        <v>5137</v>
      </c>
      <c r="C538" s="146">
        <v>20003000000</v>
      </c>
      <c r="D538" s="72"/>
      <c r="E538" s="74" t="s">
        <v>197</v>
      </c>
      <c r="F538" s="74" t="s">
        <v>592</v>
      </c>
      <c r="G538" s="86"/>
      <c r="H538" s="47">
        <v>164000</v>
      </c>
      <c r="I538" s="18"/>
      <c r="J538" s="18"/>
    </row>
    <row r="539" spans="1:10" s="66" customFormat="1" x14ac:dyDescent="0.2">
      <c r="A539" s="74">
        <v>5212</v>
      </c>
      <c r="B539" s="74">
        <v>5137</v>
      </c>
      <c r="C539" s="146">
        <v>20003000000</v>
      </c>
      <c r="D539" s="72"/>
      <c r="E539" s="74" t="s">
        <v>197</v>
      </c>
      <c r="F539" s="74" t="s">
        <v>592</v>
      </c>
      <c r="G539" s="86"/>
      <c r="H539" s="47">
        <v>5000</v>
      </c>
      <c r="I539" s="18"/>
      <c r="J539" s="18"/>
    </row>
    <row r="540" spans="1:10" s="66" customFormat="1" x14ac:dyDescent="0.2">
      <c r="A540" s="74">
        <v>5212</v>
      </c>
      <c r="B540" s="74">
        <v>5139</v>
      </c>
      <c r="C540" s="146">
        <v>20004000000</v>
      </c>
      <c r="D540" s="72"/>
      <c r="E540" s="74" t="s">
        <v>2</v>
      </c>
      <c r="F540" s="74" t="s">
        <v>592</v>
      </c>
      <c r="G540" s="86"/>
      <c r="H540" s="47">
        <v>6000</v>
      </c>
      <c r="I540" s="18"/>
      <c r="J540" s="18"/>
    </row>
    <row r="541" spans="1:10" s="66" customFormat="1" x14ac:dyDescent="0.2">
      <c r="A541" s="74">
        <v>5512</v>
      </c>
      <c r="B541" s="74">
        <v>5139</v>
      </c>
      <c r="C541" s="146">
        <v>20004000000</v>
      </c>
      <c r="D541" s="72"/>
      <c r="E541" s="74" t="s">
        <v>2</v>
      </c>
      <c r="F541" s="74" t="s">
        <v>592</v>
      </c>
      <c r="G541" s="86"/>
      <c r="H541" s="47">
        <v>200000</v>
      </c>
      <c r="I541" s="18"/>
      <c r="J541" s="18"/>
    </row>
    <row r="542" spans="1:10" s="66" customFormat="1" x14ac:dyDescent="0.2">
      <c r="A542" s="74">
        <v>5512</v>
      </c>
      <c r="B542" s="74">
        <v>5139</v>
      </c>
      <c r="C542" s="146">
        <v>20388000000</v>
      </c>
      <c r="D542" s="72"/>
      <c r="E542" s="74" t="s">
        <v>595</v>
      </c>
      <c r="F542" s="74" t="s">
        <v>592</v>
      </c>
      <c r="G542" s="86"/>
      <c r="H542" s="47">
        <v>72000</v>
      </c>
      <c r="I542" s="18"/>
      <c r="J542" s="18"/>
    </row>
    <row r="543" spans="1:10" s="66" customFormat="1" x14ac:dyDescent="0.2">
      <c r="A543" s="74">
        <v>6171</v>
      </c>
      <c r="B543" s="74">
        <v>5134</v>
      </c>
      <c r="C543" s="146">
        <v>20014000000</v>
      </c>
      <c r="D543" s="72"/>
      <c r="E543" s="74" t="s">
        <v>204</v>
      </c>
      <c r="F543" s="74" t="s">
        <v>602</v>
      </c>
      <c r="G543" s="86"/>
      <c r="H543" s="58">
        <v>50000</v>
      </c>
      <c r="I543" s="18"/>
      <c r="J543" s="18"/>
    </row>
    <row r="544" spans="1:10" s="66" customFormat="1" x14ac:dyDescent="0.2">
      <c r="A544" s="74">
        <v>6171</v>
      </c>
      <c r="B544" s="74">
        <v>5136</v>
      </c>
      <c r="C544" s="146">
        <v>20001000000</v>
      </c>
      <c r="D544" s="72"/>
      <c r="E544" s="74" t="s">
        <v>58</v>
      </c>
      <c r="F544" s="74" t="s">
        <v>602</v>
      </c>
      <c r="G544" s="86"/>
      <c r="H544" s="58">
        <v>130000</v>
      </c>
      <c r="I544" s="18"/>
      <c r="J544" s="18"/>
    </row>
    <row r="545" spans="1:10" s="66" customFormat="1" x14ac:dyDescent="0.2">
      <c r="A545" s="74">
        <v>6171</v>
      </c>
      <c r="B545" s="74">
        <v>5137</v>
      </c>
      <c r="C545" s="146">
        <v>20003000000</v>
      </c>
      <c r="D545" s="72"/>
      <c r="E545" s="74" t="s">
        <v>197</v>
      </c>
      <c r="F545" s="74" t="s">
        <v>602</v>
      </c>
      <c r="G545" s="86"/>
      <c r="H545" s="58">
        <v>400000</v>
      </c>
      <c r="I545" s="18"/>
      <c r="J545" s="18"/>
    </row>
    <row r="546" spans="1:10" s="66" customFormat="1" x14ac:dyDescent="0.2">
      <c r="A546" s="74">
        <v>6171</v>
      </c>
      <c r="B546" s="74">
        <v>5139</v>
      </c>
      <c r="C546" s="146">
        <v>20004000000</v>
      </c>
      <c r="D546" s="72"/>
      <c r="E546" s="74" t="s">
        <v>603</v>
      </c>
      <c r="F546" s="74" t="s">
        <v>602</v>
      </c>
      <c r="G546" s="86"/>
      <c r="H546" s="58">
        <v>1500000</v>
      </c>
      <c r="I546" s="18"/>
      <c r="J546" s="18"/>
    </row>
    <row r="547" spans="1:10" s="66" customFormat="1" x14ac:dyDescent="0.2">
      <c r="A547" s="74"/>
      <c r="B547" s="74"/>
      <c r="C547" s="146"/>
      <c r="D547" s="72"/>
      <c r="E547" s="91" t="s">
        <v>652</v>
      </c>
      <c r="F547" s="74"/>
      <c r="G547" s="86"/>
      <c r="H547" s="58"/>
      <c r="I547" s="18"/>
      <c r="J547" s="18"/>
    </row>
    <row r="548" spans="1:10" s="66" customFormat="1" x14ac:dyDescent="0.2">
      <c r="A548" s="74">
        <v>5512</v>
      </c>
      <c r="B548" s="74">
        <v>5151</v>
      </c>
      <c r="C548" s="146">
        <v>20015000000</v>
      </c>
      <c r="D548" s="72"/>
      <c r="E548" s="74" t="s">
        <v>205</v>
      </c>
      <c r="F548" s="74" t="s">
        <v>592</v>
      </c>
      <c r="G548" s="86"/>
      <c r="H548" s="47">
        <v>50000</v>
      </c>
      <c r="I548" s="18"/>
      <c r="J548" s="18"/>
    </row>
    <row r="549" spans="1:10" s="66" customFormat="1" x14ac:dyDescent="0.2">
      <c r="A549" s="74">
        <v>5212</v>
      </c>
      <c r="B549" s="74">
        <v>5151</v>
      </c>
      <c r="C549" s="146">
        <v>20015000000</v>
      </c>
      <c r="D549" s="72"/>
      <c r="E549" s="74" t="s">
        <v>205</v>
      </c>
      <c r="F549" s="74" t="s">
        <v>592</v>
      </c>
      <c r="G549" s="86"/>
      <c r="H549" s="47">
        <v>3000</v>
      </c>
      <c r="I549" s="18"/>
      <c r="J549" s="18"/>
    </row>
    <row r="550" spans="1:10" s="66" customFormat="1" x14ac:dyDescent="0.2">
      <c r="A550" s="74">
        <v>5512</v>
      </c>
      <c r="B550" s="74">
        <v>5153</v>
      </c>
      <c r="C550" s="146">
        <v>20018000000</v>
      </c>
      <c r="D550" s="72"/>
      <c r="E550" s="74" t="s">
        <v>208</v>
      </c>
      <c r="F550" s="74" t="s">
        <v>592</v>
      </c>
      <c r="G550" s="86"/>
      <c r="H550" s="47">
        <v>200000</v>
      </c>
      <c r="I550" s="18"/>
      <c r="J550" s="18"/>
    </row>
    <row r="551" spans="1:10" s="66" customFormat="1" x14ac:dyDescent="0.2">
      <c r="A551" s="74">
        <v>5212</v>
      </c>
      <c r="B551" s="74">
        <v>5154</v>
      </c>
      <c r="C551" s="146">
        <v>20017000000</v>
      </c>
      <c r="D551" s="72"/>
      <c r="E551" s="74" t="s">
        <v>207</v>
      </c>
      <c r="F551" s="74" t="s">
        <v>592</v>
      </c>
      <c r="G551" s="86"/>
      <c r="H551" s="47">
        <v>60000</v>
      </c>
      <c r="I551" s="18"/>
      <c r="J551" s="18"/>
    </row>
    <row r="552" spans="1:10" s="66" customFormat="1" x14ac:dyDescent="0.2">
      <c r="A552" s="74">
        <v>5512</v>
      </c>
      <c r="B552" s="74">
        <v>5154</v>
      </c>
      <c r="C552" s="146">
        <v>20017000000</v>
      </c>
      <c r="D552" s="72"/>
      <c r="E552" s="74" t="s">
        <v>207</v>
      </c>
      <c r="F552" s="74" t="s">
        <v>592</v>
      </c>
      <c r="G552" s="86"/>
      <c r="H552" s="47">
        <v>300000</v>
      </c>
      <c r="I552" s="18"/>
      <c r="J552" s="18"/>
    </row>
    <row r="553" spans="1:10" s="66" customFormat="1" x14ac:dyDescent="0.2">
      <c r="A553" s="74">
        <v>5512</v>
      </c>
      <c r="B553" s="74">
        <v>5156</v>
      </c>
      <c r="C553" s="146">
        <v>20019000000</v>
      </c>
      <c r="D553" s="72"/>
      <c r="E553" s="74" t="s">
        <v>209</v>
      </c>
      <c r="F553" s="74" t="s">
        <v>592</v>
      </c>
      <c r="G553" s="86"/>
      <c r="H553" s="47">
        <v>400000</v>
      </c>
      <c r="I553" s="18"/>
      <c r="J553" s="18"/>
    </row>
    <row r="554" spans="1:10" s="66" customFormat="1" x14ac:dyDescent="0.2">
      <c r="A554" s="74">
        <v>6171</v>
      </c>
      <c r="B554" s="74">
        <v>5151</v>
      </c>
      <c r="C554" s="146">
        <v>20015000000</v>
      </c>
      <c r="D554" s="72"/>
      <c r="E554" s="74" t="s">
        <v>205</v>
      </c>
      <c r="F554" s="74" t="s">
        <v>602</v>
      </c>
      <c r="G554" s="86"/>
      <c r="H554" s="58">
        <v>900000</v>
      </c>
      <c r="I554" s="18"/>
      <c r="J554" s="18"/>
    </row>
    <row r="555" spans="1:10" s="66" customFormat="1" x14ac:dyDescent="0.2">
      <c r="A555" s="74">
        <v>6171</v>
      </c>
      <c r="B555" s="74">
        <v>5152</v>
      </c>
      <c r="C555" s="146">
        <v>20016000000</v>
      </c>
      <c r="D555" s="72"/>
      <c r="E555" s="74" t="s">
        <v>206</v>
      </c>
      <c r="F555" s="74" t="s">
        <v>602</v>
      </c>
      <c r="G555" s="86"/>
      <c r="H555" s="58">
        <v>6000000</v>
      </c>
      <c r="I555" s="18"/>
      <c r="J555" s="18"/>
    </row>
    <row r="556" spans="1:10" s="66" customFormat="1" x14ac:dyDescent="0.2">
      <c r="A556" s="74">
        <v>6171</v>
      </c>
      <c r="B556" s="74">
        <v>5153</v>
      </c>
      <c r="C556" s="146">
        <v>20018000000</v>
      </c>
      <c r="D556" s="72"/>
      <c r="E556" s="74" t="s">
        <v>208</v>
      </c>
      <c r="F556" s="74" t="s">
        <v>602</v>
      </c>
      <c r="G556" s="86"/>
      <c r="H556" s="58">
        <v>30000</v>
      </c>
      <c r="I556" s="18"/>
      <c r="J556" s="18"/>
    </row>
    <row r="557" spans="1:10" s="66" customFormat="1" x14ac:dyDescent="0.2">
      <c r="A557" s="74">
        <v>6171</v>
      </c>
      <c r="B557" s="74">
        <v>5154</v>
      </c>
      <c r="C557" s="146">
        <v>20017000000</v>
      </c>
      <c r="D557" s="72"/>
      <c r="E557" s="74" t="s">
        <v>207</v>
      </c>
      <c r="F557" s="74" t="s">
        <v>602</v>
      </c>
      <c r="G557" s="86"/>
      <c r="H557" s="58">
        <v>5000000</v>
      </c>
      <c r="I557" s="18"/>
      <c r="J557" s="18"/>
    </row>
    <row r="558" spans="1:10" s="66" customFormat="1" x14ac:dyDescent="0.2">
      <c r="A558" s="74">
        <v>6171</v>
      </c>
      <c r="B558" s="74">
        <v>5156</v>
      </c>
      <c r="C558" s="146">
        <v>20019000000</v>
      </c>
      <c r="D558" s="72"/>
      <c r="E558" s="74" t="s">
        <v>209</v>
      </c>
      <c r="F558" s="74" t="s">
        <v>602</v>
      </c>
      <c r="G558" s="86"/>
      <c r="H558" s="58">
        <v>800000</v>
      </c>
      <c r="I558" s="18"/>
      <c r="J558" s="18"/>
    </row>
    <row r="559" spans="1:10" s="66" customFormat="1" x14ac:dyDescent="0.2">
      <c r="A559" s="74"/>
      <c r="B559" s="74"/>
      <c r="C559" s="146"/>
      <c r="D559" s="72"/>
      <c r="E559" s="91" t="s">
        <v>653</v>
      </c>
      <c r="F559" s="74"/>
      <c r="G559" s="86"/>
      <c r="H559" s="58"/>
      <c r="I559" s="18"/>
      <c r="J559" s="18"/>
    </row>
    <row r="560" spans="1:10" s="66" customFormat="1" x14ac:dyDescent="0.2">
      <c r="A560" s="80">
        <v>6171</v>
      </c>
      <c r="B560" s="80">
        <v>5166</v>
      </c>
      <c r="C560" s="141">
        <v>20005000000</v>
      </c>
      <c r="D560" s="291"/>
      <c r="E560" s="80" t="s">
        <v>3</v>
      </c>
      <c r="F560" s="80" t="s">
        <v>575</v>
      </c>
      <c r="G560" s="86"/>
      <c r="H560" s="58">
        <v>30000</v>
      </c>
      <c r="I560" s="18"/>
      <c r="J560" s="18"/>
    </row>
    <row r="561" spans="1:10" s="66" customFormat="1" x14ac:dyDescent="0.2">
      <c r="A561" s="80">
        <v>6112</v>
      </c>
      <c r="B561" s="80">
        <v>5167</v>
      </c>
      <c r="C561" s="141">
        <v>20033000000</v>
      </c>
      <c r="D561" s="291"/>
      <c r="E561" s="80" t="s">
        <v>230</v>
      </c>
      <c r="F561" s="80" t="s">
        <v>575</v>
      </c>
      <c r="G561" s="86"/>
      <c r="H561" s="58">
        <v>10000</v>
      </c>
      <c r="I561" s="18"/>
      <c r="J561" s="18"/>
    </row>
    <row r="562" spans="1:10" s="66" customFormat="1" x14ac:dyDescent="0.2">
      <c r="A562" s="80">
        <v>6171</v>
      </c>
      <c r="B562" s="80">
        <v>5167</v>
      </c>
      <c r="C562" s="141">
        <v>20033000000</v>
      </c>
      <c r="D562" s="291"/>
      <c r="E562" s="80" t="s">
        <v>230</v>
      </c>
      <c r="F562" s="80" t="s">
        <v>575</v>
      </c>
      <c r="G562" s="86"/>
      <c r="H562" s="58">
        <v>950000</v>
      </c>
      <c r="I562" s="18"/>
      <c r="J562" s="18"/>
    </row>
    <row r="563" spans="1:10" s="66" customFormat="1" x14ac:dyDescent="0.2">
      <c r="A563" s="80">
        <v>6171</v>
      </c>
      <c r="B563" s="80">
        <v>5169</v>
      </c>
      <c r="C563" s="141">
        <v>20006000000</v>
      </c>
      <c r="D563" s="291"/>
      <c r="E563" s="80" t="s">
        <v>59</v>
      </c>
      <c r="F563" s="80" t="s">
        <v>575</v>
      </c>
      <c r="G563" s="86"/>
      <c r="H563" s="58">
        <v>400000</v>
      </c>
      <c r="I563" s="18"/>
      <c r="J563" s="18"/>
    </row>
    <row r="564" spans="1:10" s="66" customFormat="1" x14ac:dyDescent="0.2">
      <c r="A564" s="80">
        <v>6171</v>
      </c>
      <c r="B564" s="80">
        <v>5169</v>
      </c>
      <c r="C564" s="141">
        <v>20382000000</v>
      </c>
      <c r="D564" s="291"/>
      <c r="E564" s="80" t="s">
        <v>218</v>
      </c>
      <c r="F564" s="80" t="s">
        <v>575</v>
      </c>
      <c r="G564" s="86"/>
      <c r="H564" s="58">
        <v>3155000</v>
      </c>
      <c r="I564" s="18"/>
      <c r="J564" s="18"/>
    </row>
    <row r="565" spans="1:10" s="66" customFormat="1" x14ac:dyDescent="0.2">
      <c r="A565" s="74">
        <v>6171</v>
      </c>
      <c r="B565" s="74">
        <v>5161</v>
      </c>
      <c r="C565" s="146">
        <v>20023000000</v>
      </c>
      <c r="D565" s="72"/>
      <c r="E565" s="74" t="s">
        <v>60</v>
      </c>
      <c r="F565" s="74" t="s">
        <v>591</v>
      </c>
      <c r="G565" s="86"/>
      <c r="H565" s="47">
        <v>1918000</v>
      </c>
      <c r="I565" s="18"/>
      <c r="J565" s="18"/>
    </row>
    <row r="566" spans="1:10" s="66" customFormat="1" x14ac:dyDescent="0.2">
      <c r="A566" s="74">
        <v>6171</v>
      </c>
      <c r="B566" s="74">
        <v>5169</v>
      </c>
      <c r="C566" s="146">
        <v>20006000000</v>
      </c>
      <c r="D566" s="72"/>
      <c r="E566" s="74" t="s">
        <v>59</v>
      </c>
      <c r="F566" s="74" t="s">
        <v>591</v>
      </c>
      <c r="G566" s="86"/>
      <c r="H566" s="47">
        <v>20000</v>
      </c>
      <c r="I566" s="18"/>
      <c r="J566" s="18"/>
    </row>
    <row r="567" spans="1:10" s="66" customFormat="1" x14ac:dyDescent="0.2">
      <c r="A567" s="74">
        <v>5512</v>
      </c>
      <c r="B567" s="74">
        <v>5167</v>
      </c>
      <c r="C567" s="146">
        <v>20389000000</v>
      </c>
      <c r="D567" s="72"/>
      <c r="E567" s="74" t="s">
        <v>596</v>
      </c>
      <c r="F567" s="74" t="s">
        <v>592</v>
      </c>
      <c r="G567" s="86"/>
      <c r="H567" s="47">
        <v>100000</v>
      </c>
      <c r="I567" s="18"/>
      <c r="J567" s="18"/>
    </row>
    <row r="568" spans="1:10" s="66" customFormat="1" x14ac:dyDescent="0.2">
      <c r="A568" s="74">
        <v>5212</v>
      </c>
      <c r="B568" s="74">
        <v>5169</v>
      </c>
      <c r="C568" s="146">
        <v>20006000000</v>
      </c>
      <c r="D568" s="72"/>
      <c r="E568" s="74" t="s">
        <v>59</v>
      </c>
      <c r="F568" s="74" t="s">
        <v>592</v>
      </c>
      <c r="G568" s="86"/>
      <c r="H568" s="47">
        <v>10000</v>
      </c>
      <c r="I568" s="18"/>
      <c r="J568" s="18"/>
    </row>
    <row r="569" spans="1:10" s="66" customFormat="1" x14ac:dyDescent="0.2">
      <c r="A569" s="74">
        <v>5512</v>
      </c>
      <c r="B569" s="74">
        <v>5169</v>
      </c>
      <c r="C569" s="146">
        <v>20006000000</v>
      </c>
      <c r="D569" s="72"/>
      <c r="E569" s="74" t="s">
        <v>59</v>
      </c>
      <c r="F569" s="74" t="s">
        <v>592</v>
      </c>
      <c r="G569" s="86"/>
      <c r="H569" s="47">
        <v>350000</v>
      </c>
      <c r="I569" s="18"/>
      <c r="J569" s="18"/>
    </row>
    <row r="570" spans="1:10" s="66" customFormat="1" x14ac:dyDescent="0.2">
      <c r="A570" s="74">
        <v>6171</v>
      </c>
      <c r="B570" s="74">
        <v>5169</v>
      </c>
      <c r="C570" s="146">
        <v>20390000000</v>
      </c>
      <c r="D570" s="72"/>
      <c r="E570" s="74" t="s">
        <v>597</v>
      </c>
      <c r="F570" s="74" t="s">
        <v>592</v>
      </c>
      <c r="G570" s="86"/>
      <c r="H570" s="47">
        <v>63000</v>
      </c>
      <c r="I570" s="18"/>
      <c r="J570" s="18"/>
    </row>
    <row r="571" spans="1:10" s="66" customFormat="1" x14ac:dyDescent="0.2">
      <c r="A571" s="74">
        <v>6171</v>
      </c>
      <c r="B571" s="74">
        <v>5162</v>
      </c>
      <c r="C571" s="146">
        <v>20024000000</v>
      </c>
      <c r="D571" s="72"/>
      <c r="E571" s="74" t="s">
        <v>211</v>
      </c>
      <c r="F571" s="74" t="s">
        <v>602</v>
      </c>
      <c r="G571" s="86"/>
      <c r="H571" s="58">
        <v>1300000</v>
      </c>
      <c r="I571" s="18"/>
      <c r="J571" s="18"/>
    </row>
    <row r="572" spans="1:10" s="66" customFormat="1" x14ac:dyDescent="0.2">
      <c r="A572" s="74">
        <v>6171</v>
      </c>
      <c r="B572" s="74">
        <v>5164</v>
      </c>
      <c r="C572" s="146">
        <v>20021000000</v>
      </c>
      <c r="D572" s="72"/>
      <c r="E572" s="74" t="s">
        <v>210</v>
      </c>
      <c r="F572" s="74" t="s">
        <v>602</v>
      </c>
      <c r="G572" s="86"/>
      <c r="H572" s="58">
        <v>320000</v>
      </c>
      <c r="I572" s="18"/>
      <c r="J572" s="18"/>
    </row>
    <row r="573" spans="1:10" s="66" customFormat="1" x14ac:dyDescent="0.2">
      <c r="A573" s="74">
        <v>6171</v>
      </c>
      <c r="B573" s="74">
        <v>5169</v>
      </c>
      <c r="C573" s="146">
        <v>20006000000</v>
      </c>
      <c r="D573" s="72"/>
      <c r="E573" s="74" t="s">
        <v>59</v>
      </c>
      <c r="F573" s="74" t="s">
        <v>602</v>
      </c>
      <c r="G573" s="86"/>
      <c r="H573" s="58">
        <v>2000000</v>
      </c>
      <c r="I573" s="18"/>
      <c r="J573" s="18"/>
    </row>
    <row r="574" spans="1:10" s="66" customFormat="1" x14ac:dyDescent="0.2">
      <c r="A574" s="74">
        <v>6171</v>
      </c>
      <c r="B574" s="74">
        <v>5169</v>
      </c>
      <c r="C574" s="146">
        <v>20394000000</v>
      </c>
      <c r="D574" s="72"/>
      <c r="E574" s="74" t="s">
        <v>604</v>
      </c>
      <c r="F574" s="74" t="s">
        <v>602</v>
      </c>
      <c r="G574" s="86"/>
      <c r="H574" s="58">
        <v>2400000</v>
      </c>
      <c r="I574" s="118"/>
      <c r="J574" s="18"/>
    </row>
    <row r="575" spans="1:10" s="66" customFormat="1" x14ac:dyDescent="0.2">
      <c r="A575" s="74">
        <v>6171</v>
      </c>
      <c r="B575" s="74">
        <v>5169</v>
      </c>
      <c r="C575" s="146">
        <v>20395000000</v>
      </c>
      <c r="D575" s="72"/>
      <c r="E575" s="74" t="s">
        <v>605</v>
      </c>
      <c r="F575" s="74" t="s">
        <v>602</v>
      </c>
      <c r="G575" s="86"/>
      <c r="H575" s="58">
        <v>1500000</v>
      </c>
      <c r="I575" s="18"/>
      <c r="J575" s="18"/>
    </row>
    <row r="576" spans="1:10" s="66" customFormat="1" x14ac:dyDescent="0.2">
      <c r="A576" s="74">
        <v>6171</v>
      </c>
      <c r="B576" s="74">
        <v>5169</v>
      </c>
      <c r="C576" s="146">
        <v>20397000000</v>
      </c>
      <c r="D576" s="72"/>
      <c r="E576" s="74" t="s">
        <v>606</v>
      </c>
      <c r="F576" s="74" t="s">
        <v>602</v>
      </c>
      <c r="G576" s="86"/>
      <c r="H576" s="58">
        <v>250000</v>
      </c>
      <c r="I576" s="18"/>
      <c r="J576" s="18"/>
    </row>
    <row r="577" spans="1:10" s="66" customFormat="1" x14ac:dyDescent="0.2">
      <c r="A577" s="74">
        <v>6171</v>
      </c>
      <c r="B577" s="74">
        <v>5169</v>
      </c>
      <c r="C577" s="146">
        <v>20399000000</v>
      </c>
      <c r="D577" s="72"/>
      <c r="E577" s="74" t="s">
        <v>607</v>
      </c>
      <c r="F577" s="74" t="s">
        <v>602</v>
      </c>
      <c r="G577" s="86"/>
      <c r="H577" s="58">
        <v>340000</v>
      </c>
      <c r="I577" s="18"/>
      <c r="J577" s="18"/>
    </row>
    <row r="578" spans="1:10" s="66" customFormat="1" x14ac:dyDescent="0.2">
      <c r="A578" s="74">
        <v>6171</v>
      </c>
      <c r="B578" s="74">
        <v>5169</v>
      </c>
      <c r="C578" s="146">
        <v>20400000000</v>
      </c>
      <c r="D578" s="72"/>
      <c r="E578" s="74" t="s">
        <v>608</v>
      </c>
      <c r="F578" s="74" t="s">
        <v>602</v>
      </c>
      <c r="G578" s="86"/>
      <c r="H578" s="58">
        <v>35000</v>
      </c>
      <c r="I578" s="18"/>
      <c r="J578" s="18"/>
    </row>
    <row r="579" spans="1:10" s="66" customFormat="1" x14ac:dyDescent="0.2">
      <c r="A579" s="74">
        <v>6171</v>
      </c>
      <c r="B579" s="74">
        <v>5169</v>
      </c>
      <c r="C579" s="146">
        <v>20401000000</v>
      </c>
      <c r="D579" s="72"/>
      <c r="E579" s="74" t="s">
        <v>1234</v>
      </c>
      <c r="F579" s="74" t="s">
        <v>602</v>
      </c>
      <c r="G579" s="86"/>
      <c r="H579" s="58">
        <v>20000</v>
      </c>
      <c r="I579" s="18"/>
      <c r="J579" s="18"/>
    </row>
    <row r="580" spans="1:10" s="66" customFormat="1" x14ac:dyDescent="0.2">
      <c r="A580" s="74">
        <v>6171</v>
      </c>
      <c r="B580" s="74">
        <v>5169</v>
      </c>
      <c r="C580" s="146">
        <v>20402000000</v>
      </c>
      <c r="D580" s="72"/>
      <c r="E580" s="74" t="s">
        <v>609</v>
      </c>
      <c r="F580" s="74" t="s">
        <v>602</v>
      </c>
      <c r="G580" s="86"/>
      <c r="H580" s="58">
        <v>10000</v>
      </c>
      <c r="I580" s="18"/>
      <c r="J580" s="18"/>
    </row>
    <row r="581" spans="1:10" s="66" customFormat="1" x14ac:dyDescent="0.2">
      <c r="A581" s="74"/>
      <c r="B581" s="74"/>
      <c r="C581" s="146"/>
      <c r="D581" s="72"/>
      <c r="E581" s="91" t="s">
        <v>654</v>
      </c>
      <c r="F581" s="74"/>
      <c r="G581" s="86"/>
      <c r="H581" s="58"/>
      <c r="I581" s="18"/>
      <c r="J581" s="18"/>
    </row>
    <row r="582" spans="1:10" s="66" customFormat="1" x14ac:dyDescent="0.2">
      <c r="A582" s="74">
        <v>5212</v>
      </c>
      <c r="B582" s="74">
        <v>5171</v>
      </c>
      <c r="C582" s="146">
        <v>20007000000</v>
      </c>
      <c r="D582" s="72"/>
      <c r="E582" s="74" t="s">
        <v>198</v>
      </c>
      <c r="F582" s="74" t="s">
        <v>592</v>
      </c>
      <c r="G582" s="86"/>
      <c r="H582" s="47">
        <v>20000</v>
      </c>
      <c r="I582" s="18"/>
      <c r="J582" s="18"/>
    </row>
    <row r="583" spans="1:10" s="66" customFormat="1" x14ac:dyDescent="0.2">
      <c r="A583" s="74">
        <v>5512</v>
      </c>
      <c r="B583" s="74">
        <v>5171</v>
      </c>
      <c r="C583" s="146">
        <v>20391000000</v>
      </c>
      <c r="D583" s="72"/>
      <c r="E583" s="74" t="s">
        <v>598</v>
      </c>
      <c r="F583" s="74" t="s">
        <v>592</v>
      </c>
      <c r="G583" s="86"/>
      <c r="H583" s="47">
        <v>300000</v>
      </c>
      <c r="I583" s="118"/>
      <c r="J583" s="18"/>
    </row>
    <row r="584" spans="1:10" s="66" customFormat="1" x14ac:dyDescent="0.2">
      <c r="A584" s="74">
        <v>6171</v>
      </c>
      <c r="B584" s="74">
        <v>5171</v>
      </c>
      <c r="C584" s="146">
        <v>20007000000</v>
      </c>
      <c r="D584" s="72"/>
      <c r="E584" s="74" t="s">
        <v>198</v>
      </c>
      <c r="F584" s="74" t="s">
        <v>602</v>
      </c>
      <c r="G584" s="86"/>
      <c r="H584" s="58">
        <v>1150000</v>
      </c>
      <c r="I584" s="18"/>
      <c r="J584" s="18"/>
    </row>
    <row r="585" spans="1:10" s="66" customFormat="1" x14ac:dyDescent="0.2">
      <c r="A585" s="74">
        <v>6171</v>
      </c>
      <c r="B585" s="74">
        <v>5171</v>
      </c>
      <c r="C585" s="146">
        <v>20403000000</v>
      </c>
      <c r="D585" s="72"/>
      <c r="E585" s="74" t="s">
        <v>610</v>
      </c>
      <c r="F585" s="74" t="s">
        <v>602</v>
      </c>
      <c r="G585" s="86"/>
      <c r="H585" s="58">
        <v>700000</v>
      </c>
      <c r="I585" s="18"/>
      <c r="J585" s="18"/>
    </row>
    <row r="586" spans="1:10" s="66" customFormat="1" x14ac:dyDescent="0.2">
      <c r="A586" s="74">
        <v>6171</v>
      </c>
      <c r="B586" s="74">
        <v>5171</v>
      </c>
      <c r="C586" s="146">
        <v>20404000000</v>
      </c>
      <c r="D586" s="72"/>
      <c r="E586" s="74" t="s">
        <v>611</v>
      </c>
      <c r="F586" s="74" t="s">
        <v>602</v>
      </c>
      <c r="G586" s="86"/>
      <c r="H586" s="58">
        <v>50000</v>
      </c>
      <c r="I586" s="18"/>
      <c r="J586" s="18"/>
    </row>
    <row r="587" spans="1:10" s="66" customFormat="1" x14ac:dyDescent="0.2">
      <c r="A587" s="74">
        <v>6171</v>
      </c>
      <c r="B587" s="74">
        <v>5171</v>
      </c>
      <c r="C587" s="146">
        <v>20407000000</v>
      </c>
      <c r="D587" s="72"/>
      <c r="E587" s="74" t="s">
        <v>1235</v>
      </c>
      <c r="F587" s="74" t="s">
        <v>602</v>
      </c>
      <c r="G587" s="86"/>
      <c r="H587" s="58">
        <v>2000000</v>
      </c>
      <c r="I587" s="18"/>
      <c r="J587" s="18"/>
    </row>
    <row r="588" spans="1:10" s="66" customFormat="1" x14ac:dyDescent="0.2">
      <c r="A588" s="74"/>
      <c r="B588" s="74"/>
      <c r="C588" s="146"/>
      <c r="D588" s="72"/>
      <c r="E588" s="91" t="s">
        <v>676</v>
      </c>
      <c r="F588" s="74"/>
      <c r="G588" s="86"/>
      <c r="H588" s="58"/>
      <c r="I588" s="18"/>
      <c r="J588" s="18"/>
    </row>
    <row r="589" spans="1:10" s="66" customFormat="1" x14ac:dyDescent="0.2">
      <c r="A589" s="80">
        <v>6171</v>
      </c>
      <c r="B589" s="80">
        <v>5173</v>
      </c>
      <c r="C589" s="141">
        <v>20002000000</v>
      </c>
      <c r="D589" s="291"/>
      <c r="E589" s="80" t="s">
        <v>1</v>
      </c>
      <c r="F589" s="80" t="s">
        <v>575</v>
      </c>
      <c r="G589" s="86"/>
      <c r="H589" s="58">
        <v>15000</v>
      </c>
      <c r="I589" s="18"/>
      <c r="J589" s="18"/>
    </row>
    <row r="590" spans="1:10" s="66" customFormat="1" x14ac:dyDescent="0.2">
      <c r="A590" s="80">
        <v>6171</v>
      </c>
      <c r="B590" s="80">
        <v>5173</v>
      </c>
      <c r="C590" s="141">
        <v>20383000000</v>
      </c>
      <c r="D590" s="291"/>
      <c r="E590" s="80" t="s">
        <v>579</v>
      </c>
      <c r="F590" s="80" t="s">
        <v>575</v>
      </c>
      <c r="G590" s="86"/>
      <c r="H590" s="58">
        <v>150000</v>
      </c>
      <c r="I590" s="18"/>
      <c r="J590" s="18"/>
    </row>
    <row r="591" spans="1:10" s="66" customFormat="1" x14ac:dyDescent="0.2">
      <c r="A591" s="74">
        <v>6171</v>
      </c>
      <c r="B591" s="74">
        <v>5173</v>
      </c>
      <c r="C591" s="146">
        <v>20002000000</v>
      </c>
      <c r="D591" s="72"/>
      <c r="E591" s="74" t="s">
        <v>1</v>
      </c>
      <c r="F591" s="74" t="s">
        <v>592</v>
      </c>
      <c r="G591" s="86"/>
      <c r="H591" s="47">
        <v>2500</v>
      </c>
      <c r="I591" s="18"/>
      <c r="J591" s="18"/>
    </row>
    <row r="592" spans="1:10" s="66" customFormat="1" x14ac:dyDescent="0.2">
      <c r="A592" s="74">
        <v>5512</v>
      </c>
      <c r="B592" s="74">
        <v>5175</v>
      </c>
      <c r="C592" s="146">
        <v>20392000000</v>
      </c>
      <c r="D592" s="72"/>
      <c r="E592" s="74" t="s">
        <v>599</v>
      </c>
      <c r="F592" s="74" t="s">
        <v>592</v>
      </c>
      <c r="G592" s="86"/>
      <c r="H592" s="47">
        <v>5000</v>
      </c>
      <c r="I592" s="18"/>
      <c r="J592" s="18"/>
    </row>
    <row r="593" spans="1:10" s="66" customFormat="1" x14ac:dyDescent="0.2">
      <c r="A593" s="74">
        <v>6171</v>
      </c>
      <c r="B593" s="74">
        <v>5173</v>
      </c>
      <c r="C593" s="146">
        <v>20002000000</v>
      </c>
      <c r="D593" s="72"/>
      <c r="E593" s="74" t="s">
        <v>1</v>
      </c>
      <c r="F593" s="74" t="s">
        <v>602</v>
      </c>
      <c r="G593" s="86"/>
      <c r="H593" s="58">
        <v>40000</v>
      </c>
      <c r="I593" s="18"/>
      <c r="J593" s="18"/>
    </row>
    <row r="594" spans="1:10" s="66" customFormat="1" x14ac:dyDescent="0.2">
      <c r="A594" s="74"/>
      <c r="B594" s="74"/>
      <c r="C594" s="146"/>
      <c r="D594" s="72"/>
      <c r="E594" s="91" t="s">
        <v>677</v>
      </c>
      <c r="F594" s="74"/>
      <c r="G594" s="86"/>
      <c r="H594" s="47"/>
      <c r="I594" s="18"/>
      <c r="J594" s="18"/>
    </row>
    <row r="595" spans="1:10" s="66" customFormat="1" x14ac:dyDescent="0.2">
      <c r="A595" s="80">
        <v>6171</v>
      </c>
      <c r="B595" s="80">
        <v>5192</v>
      </c>
      <c r="C595" s="141">
        <v>20385000000</v>
      </c>
      <c r="D595" s="291"/>
      <c r="E595" s="80" t="s">
        <v>581</v>
      </c>
      <c r="F595" s="80" t="s">
        <v>575</v>
      </c>
      <c r="G595" s="86"/>
      <c r="H595" s="58">
        <v>216000</v>
      </c>
      <c r="I595" s="18"/>
      <c r="J595" s="18"/>
    </row>
    <row r="596" spans="1:10" s="66" customFormat="1" x14ac:dyDescent="0.2">
      <c r="A596" s="80">
        <v>6171</v>
      </c>
      <c r="B596" s="80">
        <v>5195</v>
      </c>
      <c r="C596" s="141">
        <v>20384000000</v>
      </c>
      <c r="D596" s="291"/>
      <c r="E596" s="80" t="s">
        <v>580</v>
      </c>
      <c r="F596" s="80" t="s">
        <v>575</v>
      </c>
      <c r="G596" s="86"/>
      <c r="H596" s="58">
        <v>350000</v>
      </c>
      <c r="I596" s="18"/>
      <c r="J596" s="18"/>
    </row>
    <row r="597" spans="1:10" s="66" customFormat="1" x14ac:dyDescent="0.2">
      <c r="A597" s="80">
        <v>6171</v>
      </c>
      <c r="B597" s="80">
        <v>5499</v>
      </c>
      <c r="C597" s="141">
        <v>20386000000</v>
      </c>
      <c r="D597" s="291"/>
      <c r="E597" s="80" t="s">
        <v>582</v>
      </c>
      <c r="F597" s="80" t="s">
        <v>575</v>
      </c>
      <c r="G597" s="86"/>
      <c r="H597" s="58">
        <v>1864000</v>
      </c>
      <c r="I597" s="18"/>
      <c r="J597" s="18"/>
    </row>
    <row r="598" spans="1:10" s="66" customFormat="1" x14ac:dyDescent="0.2">
      <c r="A598" s="80"/>
      <c r="B598" s="80"/>
      <c r="C598" s="141"/>
      <c r="D598" s="291"/>
      <c r="E598" s="74" t="s">
        <v>601</v>
      </c>
      <c r="F598" s="74" t="s">
        <v>592</v>
      </c>
      <c r="G598" s="86"/>
      <c r="H598" s="47">
        <v>200000</v>
      </c>
      <c r="I598" s="18"/>
      <c r="J598" s="18"/>
    </row>
    <row r="599" spans="1:10" s="66" customFormat="1" x14ac:dyDescent="0.2">
      <c r="A599" s="80"/>
      <c r="B599" s="80"/>
      <c r="C599" s="141"/>
      <c r="D599" s="291"/>
      <c r="E599" s="98" t="s">
        <v>655</v>
      </c>
      <c r="F599" s="80"/>
      <c r="G599" s="86"/>
      <c r="H599" s="58"/>
      <c r="I599" s="18"/>
      <c r="J599" s="18"/>
    </row>
    <row r="600" spans="1:10" s="66" customFormat="1" x14ac:dyDescent="0.2">
      <c r="A600" s="74">
        <v>6171</v>
      </c>
      <c r="B600" s="74">
        <v>5362</v>
      </c>
      <c r="C600" s="146">
        <v>20405000000</v>
      </c>
      <c r="D600" s="72"/>
      <c r="E600" s="74" t="s">
        <v>612</v>
      </c>
      <c r="F600" s="74" t="s">
        <v>602</v>
      </c>
      <c r="G600" s="86"/>
      <c r="H600" s="58">
        <v>20000</v>
      </c>
      <c r="I600" s="18"/>
      <c r="J600" s="18"/>
    </row>
    <row r="601" spans="1:10" s="66" customFormat="1" x14ac:dyDescent="0.2">
      <c r="A601" s="80"/>
      <c r="B601" s="80"/>
      <c r="C601" s="141"/>
      <c r="D601" s="291"/>
      <c r="E601" s="98" t="s">
        <v>9</v>
      </c>
      <c r="F601" s="80"/>
      <c r="G601" s="86"/>
      <c r="H601" s="58"/>
      <c r="I601" s="18"/>
      <c r="J601" s="18"/>
    </row>
    <row r="602" spans="1:10" s="66" customFormat="1" x14ac:dyDescent="0.2">
      <c r="A602" s="74">
        <v>5212</v>
      </c>
      <c r="B602" s="74">
        <v>5901</v>
      </c>
      <c r="C602" s="146">
        <v>20393000000</v>
      </c>
      <c r="D602" s="72"/>
      <c r="E602" s="74" t="s">
        <v>600</v>
      </c>
      <c r="F602" s="74" t="s">
        <v>592</v>
      </c>
      <c r="G602" s="86"/>
      <c r="H602" s="47">
        <v>100000</v>
      </c>
      <c r="I602" s="18"/>
      <c r="J602" s="18"/>
    </row>
    <row r="603" spans="1:10" s="66" customFormat="1" x14ac:dyDescent="0.2">
      <c r="A603" s="74"/>
      <c r="B603" s="74"/>
      <c r="C603" s="146"/>
      <c r="D603" s="72"/>
      <c r="E603" s="91" t="s">
        <v>161</v>
      </c>
      <c r="F603" s="74"/>
      <c r="G603" s="86"/>
      <c r="H603" s="47"/>
      <c r="I603" s="18"/>
      <c r="J603" s="18"/>
    </row>
    <row r="604" spans="1:10" s="66" customFormat="1" x14ac:dyDescent="0.2">
      <c r="A604" s="74">
        <v>6171</v>
      </c>
      <c r="B604" s="74">
        <v>6123</v>
      </c>
      <c r="C604" s="146">
        <v>20139000000</v>
      </c>
      <c r="D604" s="72"/>
      <c r="E604" s="74" t="s">
        <v>225</v>
      </c>
      <c r="F604" s="74" t="s">
        <v>602</v>
      </c>
      <c r="G604" s="86"/>
      <c r="H604" s="58">
        <v>900000</v>
      </c>
      <c r="I604" s="18"/>
      <c r="J604" s="18"/>
    </row>
    <row r="605" spans="1:10" s="66" customFormat="1" x14ac:dyDescent="0.2">
      <c r="D605" s="36"/>
      <c r="E605" s="34" t="s">
        <v>31</v>
      </c>
      <c r="F605" s="34"/>
      <c r="G605" s="87">
        <v>0</v>
      </c>
      <c r="H605" s="35"/>
      <c r="I605" s="18"/>
      <c r="J605" s="18"/>
    </row>
    <row r="606" spans="1:10" s="66" customFormat="1" x14ac:dyDescent="0.2">
      <c r="D606" s="36"/>
      <c r="E606" s="74"/>
      <c r="F606" s="74"/>
      <c r="G606" s="86"/>
      <c r="H606" s="79">
        <v>0</v>
      </c>
      <c r="I606" s="18"/>
      <c r="J606" s="18"/>
    </row>
    <row r="607" spans="1:10" s="66" customFormat="1" x14ac:dyDescent="0.2">
      <c r="D607" s="36"/>
      <c r="E607" s="159" t="s">
        <v>650</v>
      </c>
      <c r="F607" s="159"/>
      <c r="G607" s="167">
        <f>SUM(H513:H606)</f>
        <v>56497480</v>
      </c>
      <c r="H607" s="168"/>
      <c r="I607" s="18"/>
      <c r="J607" s="18"/>
    </row>
    <row r="608" spans="1:10" s="66" customFormat="1" x14ac:dyDescent="0.2">
      <c r="A608" s="70"/>
      <c r="B608" s="70"/>
      <c r="C608" s="70"/>
      <c r="D608" s="11"/>
      <c r="E608" s="88"/>
      <c r="F608" s="88"/>
      <c r="G608" s="89"/>
      <c r="H608" s="166"/>
      <c r="I608" s="18"/>
      <c r="J608" s="18"/>
    </row>
    <row r="609" spans="1:10" s="66" customFormat="1" ht="15" x14ac:dyDescent="0.2">
      <c r="D609" s="36"/>
      <c r="E609" s="156" t="s">
        <v>565</v>
      </c>
      <c r="F609" s="130"/>
      <c r="G609" s="164">
        <f>SUM(G610:G620)</f>
        <v>8011000</v>
      </c>
      <c r="H609" s="165"/>
      <c r="I609" s="18"/>
      <c r="J609" s="18"/>
    </row>
    <row r="610" spans="1:10" s="66" customFormat="1" x14ac:dyDescent="0.2">
      <c r="D610" s="36"/>
      <c r="E610" s="34" t="s">
        <v>1112</v>
      </c>
      <c r="F610" s="112"/>
      <c r="G610" s="87">
        <f>SUM(H611:H612)</f>
        <v>7986000</v>
      </c>
      <c r="H610" s="158"/>
      <c r="I610" s="18"/>
      <c r="J610" s="18"/>
    </row>
    <row r="611" spans="1:10" s="66" customFormat="1" x14ac:dyDescent="0.2">
      <c r="D611" s="36"/>
      <c r="E611" s="74" t="s">
        <v>1113</v>
      </c>
      <c r="F611" s="73" t="s">
        <v>15</v>
      </c>
      <c r="G611" s="86"/>
      <c r="H611" s="79">
        <v>5941000</v>
      </c>
      <c r="I611" s="18" t="s">
        <v>735</v>
      </c>
      <c r="J611" s="18"/>
    </row>
    <row r="612" spans="1:10" s="66" customFormat="1" x14ac:dyDescent="0.2">
      <c r="D612" s="36"/>
      <c r="E612" s="74" t="s">
        <v>30</v>
      </c>
      <c r="F612" s="73" t="s">
        <v>15</v>
      </c>
      <c r="G612" s="86"/>
      <c r="H612" s="79">
        <v>2045000</v>
      </c>
      <c r="I612" s="18"/>
      <c r="J612" s="18"/>
    </row>
    <row r="613" spans="1:10" s="66" customFormat="1" x14ac:dyDescent="0.2">
      <c r="A613" s="78" t="s">
        <v>86</v>
      </c>
      <c r="B613" s="78" t="s">
        <v>87</v>
      </c>
      <c r="C613" s="145" t="s">
        <v>88</v>
      </c>
      <c r="D613" s="188"/>
      <c r="E613" s="34" t="s">
        <v>160</v>
      </c>
      <c r="F613" s="34"/>
      <c r="G613" s="87">
        <f>SUM(H615:H619)</f>
        <v>25000</v>
      </c>
      <c r="H613" s="35"/>
      <c r="I613" s="18"/>
      <c r="J613" s="18"/>
    </row>
    <row r="614" spans="1:10" s="66" customFormat="1" x14ac:dyDescent="0.2">
      <c r="A614" s="78"/>
      <c r="B614" s="78"/>
      <c r="C614" s="142"/>
      <c r="D614" s="188"/>
      <c r="E614" s="88" t="s">
        <v>651</v>
      </c>
      <c r="F614" s="88"/>
      <c r="G614" s="89"/>
      <c r="H614" s="24"/>
      <c r="I614" s="18"/>
      <c r="J614" s="18"/>
    </row>
    <row r="615" spans="1:10" s="66" customFormat="1" x14ac:dyDescent="0.2">
      <c r="A615" s="73">
        <v>6171</v>
      </c>
      <c r="B615" s="73">
        <v>5136</v>
      </c>
      <c r="C615" s="143">
        <v>20001000000</v>
      </c>
      <c r="D615" s="6"/>
      <c r="E615" s="73" t="s">
        <v>58</v>
      </c>
      <c r="F615" s="74" t="s">
        <v>565</v>
      </c>
      <c r="G615" s="99"/>
      <c r="H615" s="76">
        <v>10000</v>
      </c>
      <c r="I615" s="18"/>
      <c r="J615" s="18"/>
    </row>
    <row r="616" spans="1:10" s="66" customFormat="1" x14ac:dyDescent="0.2">
      <c r="A616" s="73"/>
      <c r="B616" s="73"/>
      <c r="C616" s="143"/>
      <c r="D616" s="6"/>
      <c r="E616" s="90" t="s">
        <v>653</v>
      </c>
      <c r="F616" s="74"/>
      <c r="G616" s="99"/>
      <c r="H616" s="76"/>
      <c r="I616" s="18"/>
      <c r="J616" s="18"/>
    </row>
    <row r="617" spans="1:10" s="66" customFormat="1" x14ac:dyDescent="0.2">
      <c r="A617" s="73">
        <v>6171</v>
      </c>
      <c r="B617" s="73">
        <v>5166</v>
      </c>
      <c r="C617" s="143">
        <v>20005000000</v>
      </c>
      <c r="D617" s="6"/>
      <c r="E617" s="73" t="s">
        <v>3</v>
      </c>
      <c r="F617" s="74" t="s">
        <v>565</v>
      </c>
      <c r="G617" s="99"/>
      <c r="H617" s="76">
        <v>10000</v>
      </c>
      <c r="I617" s="18"/>
      <c r="J617" s="18"/>
    </row>
    <row r="618" spans="1:10" s="66" customFormat="1" x14ac:dyDescent="0.2">
      <c r="A618" s="73"/>
      <c r="B618" s="73"/>
      <c r="C618" s="143"/>
      <c r="D618" s="6"/>
      <c r="E618" s="90" t="s">
        <v>676</v>
      </c>
      <c r="F618" s="74"/>
      <c r="G618" s="99"/>
      <c r="H618" s="76"/>
      <c r="I618" s="18"/>
      <c r="J618" s="18"/>
    </row>
    <row r="619" spans="1:10" s="66" customFormat="1" x14ac:dyDescent="0.2">
      <c r="A619" s="73">
        <v>6171</v>
      </c>
      <c r="B619" s="73">
        <v>5173</v>
      </c>
      <c r="C619" s="143">
        <v>20002000000</v>
      </c>
      <c r="D619" s="6"/>
      <c r="E619" s="73" t="s">
        <v>1</v>
      </c>
      <c r="F619" s="74" t="s">
        <v>565</v>
      </c>
      <c r="G619" s="99"/>
      <c r="H619" s="76">
        <v>5000</v>
      </c>
      <c r="I619" s="18"/>
      <c r="J619" s="18"/>
    </row>
    <row r="620" spans="1:10" s="66" customFormat="1" x14ac:dyDescent="0.2">
      <c r="D620" s="36"/>
      <c r="E620" s="34" t="s">
        <v>31</v>
      </c>
      <c r="F620" s="34"/>
      <c r="G620" s="87">
        <v>0</v>
      </c>
      <c r="H620" s="35"/>
      <c r="I620" s="18"/>
      <c r="J620" s="18"/>
    </row>
    <row r="621" spans="1:10" s="66" customFormat="1" x14ac:dyDescent="0.2">
      <c r="D621" s="36"/>
      <c r="E621" s="74"/>
      <c r="F621" s="74"/>
      <c r="G621" s="86"/>
      <c r="H621" s="79">
        <v>0</v>
      </c>
      <c r="I621" s="18"/>
      <c r="J621" s="18"/>
    </row>
    <row r="622" spans="1:10" s="66" customFormat="1" x14ac:dyDescent="0.2">
      <c r="D622" s="36"/>
      <c r="E622" s="159" t="s">
        <v>649</v>
      </c>
      <c r="F622" s="159"/>
      <c r="G622" s="167">
        <f>SUM(H611:H621)</f>
        <v>8011000</v>
      </c>
      <c r="H622" s="168"/>
      <c r="I622" s="18"/>
      <c r="J622" s="18"/>
    </row>
    <row r="623" spans="1:10" s="66" customFormat="1" x14ac:dyDescent="0.2">
      <c r="A623" s="70"/>
      <c r="B623" s="70"/>
      <c r="C623" s="70"/>
      <c r="D623" s="11"/>
      <c r="E623" s="88"/>
      <c r="F623" s="88"/>
      <c r="G623" s="89"/>
      <c r="H623" s="166"/>
      <c r="I623" s="18"/>
      <c r="J623" s="18"/>
    </row>
    <row r="624" spans="1:10" s="66" customFormat="1" ht="15" x14ac:dyDescent="0.2">
      <c r="D624" s="36"/>
      <c r="E624" s="156" t="s">
        <v>566</v>
      </c>
      <c r="F624" s="130"/>
      <c r="G624" s="164">
        <f>SUM(G625:G647)</f>
        <v>11426000</v>
      </c>
      <c r="H624" s="165"/>
      <c r="I624" s="18"/>
      <c r="J624" s="18"/>
    </row>
    <row r="625" spans="1:10" s="66" customFormat="1" x14ac:dyDescent="0.2">
      <c r="D625" s="36"/>
      <c r="E625" s="34" t="s">
        <v>1112</v>
      </c>
      <c r="F625" s="112"/>
      <c r="G625" s="87">
        <f>SUM(H626:H627)</f>
        <v>11141000</v>
      </c>
      <c r="H625" s="158"/>
      <c r="I625" s="18"/>
      <c r="J625" s="18"/>
    </row>
    <row r="626" spans="1:10" s="66" customFormat="1" x14ac:dyDescent="0.2">
      <c r="D626" s="36"/>
      <c r="E626" s="74" t="s">
        <v>1113</v>
      </c>
      <c r="F626" s="73" t="s">
        <v>15</v>
      </c>
      <c r="G626" s="86"/>
      <c r="H626" s="79">
        <v>8288000</v>
      </c>
      <c r="I626" s="18" t="s">
        <v>736</v>
      </c>
      <c r="J626" s="18"/>
    </row>
    <row r="627" spans="1:10" s="66" customFormat="1" x14ac:dyDescent="0.2">
      <c r="D627" s="36"/>
      <c r="E627" s="74" t="s">
        <v>30</v>
      </c>
      <c r="F627" s="73" t="s">
        <v>15</v>
      </c>
      <c r="G627" s="86"/>
      <c r="H627" s="79">
        <v>2853000</v>
      </c>
      <c r="I627" s="18"/>
      <c r="J627" s="18"/>
    </row>
    <row r="628" spans="1:10" s="66" customFormat="1" x14ac:dyDescent="0.2">
      <c r="A628" s="77" t="s">
        <v>86</v>
      </c>
      <c r="B628" s="78" t="s">
        <v>87</v>
      </c>
      <c r="C628" s="145" t="s">
        <v>88</v>
      </c>
      <c r="D628" s="188"/>
      <c r="E628" s="34" t="s">
        <v>160</v>
      </c>
      <c r="F628" s="34"/>
      <c r="G628" s="87">
        <f>SUM(H630:H645)</f>
        <v>285000</v>
      </c>
      <c r="H628" s="35"/>
      <c r="I628" s="18"/>
      <c r="J628" s="18"/>
    </row>
    <row r="629" spans="1:10" s="66" customFormat="1" x14ac:dyDescent="0.2">
      <c r="A629" s="100"/>
      <c r="B629" s="78"/>
      <c r="C629" s="142"/>
      <c r="D629" s="188"/>
      <c r="E629" s="88" t="s">
        <v>651</v>
      </c>
      <c r="F629" s="88"/>
      <c r="G629" s="89"/>
      <c r="H629" s="24"/>
      <c r="I629" s="18"/>
      <c r="J629" s="18"/>
    </row>
    <row r="630" spans="1:10" s="66" customFormat="1" x14ac:dyDescent="0.2">
      <c r="A630" s="73">
        <v>6171</v>
      </c>
      <c r="B630" s="73">
        <v>5132</v>
      </c>
      <c r="C630" s="143">
        <v>20020000000</v>
      </c>
      <c r="D630" s="6"/>
      <c r="E630" s="73" t="s">
        <v>593</v>
      </c>
      <c r="F630" s="74" t="s">
        <v>566</v>
      </c>
      <c r="G630" s="99"/>
      <c r="H630" s="76">
        <v>20000</v>
      </c>
      <c r="I630" s="18"/>
      <c r="J630" s="18"/>
    </row>
    <row r="631" spans="1:10" s="66" customFormat="1" x14ac:dyDescent="0.2">
      <c r="A631" s="73">
        <v>6171</v>
      </c>
      <c r="B631" s="73">
        <v>5136</v>
      </c>
      <c r="C631" s="143">
        <v>20001000000</v>
      </c>
      <c r="D631" s="6"/>
      <c r="E631" s="73" t="s">
        <v>58</v>
      </c>
      <c r="F631" s="74" t="s">
        <v>566</v>
      </c>
      <c r="G631" s="99"/>
      <c r="H631" s="76">
        <v>3000</v>
      </c>
      <c r="I631" s="18"/>
      <c r="J631" s="18"/>
    </row>
    <row r="632" spans="1:10" s="66" customFormat="1" x14ac:dyDescent="0.2">
      <c r="A632" s="73">
        <v>6171</v>
      </c>
      <c r="B632" s="73">
        <v>5139</v>
      </c>
      <c r="C632" s="143">
        <v>20411000000</v>
      </c>
      <c r="D632" s="6"/>
      <c r="E632" s="73" t="s">
        <v>613</v>
      </c>
      <c r="F632" s="74" t="s">
        <v>566</v>
      </c>
      <c r="G632" s="99"/>
      <c r="H632" s="76">
        <v>27000</v>
      </c>
      <c r="I632" s="18"/>
      <c r="J632" s="18"/>
    </row>
    <row r="633" spans="1:10" s="66" customFormat="1" x14ac:dyDescent="0.2">
      <c r="A633" s="73"/>
      <c r="B633" s="73"/>
      <c r="C633" s="143"/>
      <c r="D633" s="6"/>
      <c r="E633" s="90" t="s">
        <v>653</v>
      </c>
      <c r="F633" s="74"/>
      <c r="G633" s="99"/>
      <c r="H633" s="76"/>
      <c r="I633" s="18"/>
      <c r="J633" s="18"/>
    </row>
    <row r="634" spans="1:10" s="66" customFormat="1" x14ac:dyDescent="0.2">
      <c r="A634" s="73">
        <v>2362</v>
      </c>
      <c r="B634" s="73">
        <v>5166</v>
      </c>
      <c r="C634" s="143">
        <v>20412000000</v>
      </c>
      <c r="D634" s="6"/>
      <c r="E634" s="73" t="s">
        <v>3</v>
      </c>
      <c r="F634" s="74" t="s">
        <v>566</v>
      </c>
      <c r="G634" s="99"/>
      <c r="H634" s="76">
        <v>20000</v>
      </c>
      <c r="I634" s="18"/>
      <c r="J634" s="18"/>
    </row>
    <row r="635" spans="1:10" s="66" customFormat="1" x14ac:dyDescent="0.2">
      <c r="A635" s="73">
        <v>3742</v>
      </c>
      <c r="B635" s="73">
        <v>5166</v>
      </c>
      <c r="C635" s="143">
        <v>20413000000</v>
      </c>
      <c r="D635" s="6"/>
      <c r="E635" s="73" t="s">
        <v>3</v>
      </c>
      <c r="F635" s="74" t="s">
        <v>566</v>
      </c>
      <c r="G635" s="99"/>
      <c r="H635" s="76">
        <v>10000</v>
      </c>
      <c r="I635" s="18"/>
      <c r="J635" s="18"/>
    </row>
    <row r="636" spans="1:10" s="66" customFormat="1" x14ac:dyDescent="0.2">
      <c r="A636" s="73">
        <v>3742</v>
      </c>
      <c r="B636" s="73">
        <v>5169</v>
      </c>
      <c r="C636" s="143">
        <v>20414000000</v>
      </c>
      <c r="D636" s="6"/>
      <c r="E636" s="73" t="s">
        <v>614</v>
      </c>
      <c r="F636" s="74" t="s">
        <v>566</v>
      </c>
      <c r="G636" s="101"/>
      <c r="H636" s="45">
        <v>50000</v>
      </c>
      <c r="I636" s="18"/>
      <c r="J636" s="18"/>
    </row>
    <row r="637" spans="1:10" s="66" customFormat="1" x14ac:dyDescent="0.2">
      <c r="A637" s="73">
        <v>1039</v>
      </c>
      <c r="B637" s="73">
        <v>5169</v>
      </c>
      <c r="C637" s="143">
        <v>20415000000</v>
      </c>
      <c r="D637" s="6"/>
      <c r="E637" s="73" t="s">
        <v>615</v>
      </c>
      <c r="F637" s="74" t="s">
        <v>566</v>
      </c>
      <c r="G637" s="101"/>
      <c r="H637" s="45">
        <v>20000</v>
      </c>
      <c r="I637" s="18"/>
      <c r="J637" s="18"/>
    </row>
    <row r="638" spans="1:10" s="66" customFormat="1" x14ac:dyDescent="0.2">
      <c r="A638" s="73">
        <v>3724</v>
      </c>
      <c r="B638" s="73">
        <v>5169</v>
      </c>
      <c r="C638" s="143">
        <v>20416000000</v>
      </c>
      <c r="D638" s="6"/>
      <c r="E638" s="73" t="s">
        <v>616</v>
      </c>
      <c r="F638" s="74" t="s">
        <v>566</v>
      </c>
      <c r="G638" s="101"/>
      <c r="H638" s="45">
        <v>20000</v>
      </c>
      <c r="I638" s="18"/>
      <c r="J638" s="18"/>
    </row>
    <row r="639" spans="1:10" s="66" customFormat="1" x14ac:dyDescent="0.2">
      <c r="A639" s="73">
        <v>3749</v>
      </c>
      <c r="B639" s="73">
        <v>5169</v>
      </c>
      <c r="C639" s="143">
        <v>20417000000</v>
      </c>
      <c r="D639" s="6"/>
      <c r="E639" s="73" t="s">
        <v>617</v>
      </c>
      <c r="F639" s="74" t="s">
        <v>566</v>
      </c>
      <c r="G639" s="101"/>
      <c r="H639" s="45">
        <v>20000</v>
      </c>
      <c r="I639" s="18"/>
      <c r="J639" s="18"/>
    </row>
    <row r="640" spans="1:10" s="66" customFormat="1" x14ac:dyDescent="0.2">
      <c r="A640" s="73">
        <v>3744</v>
      </c>
      <c r="B640" s="73">
        <v>5169</v>
      </c>
      <c r="C640" s="143">
        <v>20418000000</v>
      </c>
      <c r="D640" s="6"/>
      <c r="E640" s="73" t="s">
        <v>618</v>
      </c>
      <c r="F640" s="74" t="s">
        <v>566</v>
      </c>
      <c r="G640" s="101"/>
      <c r="H640" s="45">
        <v>20000</v>
      </c>
      <c r="I640" s="18"/>
      <c r="J640" s="18"/>
    </row>
    <row r="641" spans="1:10" s="66" customFormat="1" x14ac:dyDescent="0.2">
      <c r="A641" s="73">
        <v>1014</v>
      </c>
      <c r="B641" s="73">
        <v>5169</v>
      </c>
      <c r="C641" s="143">
        <v>20419000000</v>
      </c>
      <c r="D641" s="6"/>
      <c r="E641" s="73" t="s">
        <v>619</v>
      </c>
      <c r="F641" s="74" t="s">
        <v>566</v>
      </c>
      <c r="G641" s="101"/>
      <c r="H641" s="45">
        <v>30000</v>
      </c>
      <c r="I641" s="18"/>
      <c r="J641" s="18"/>
    </row>
    <row r="642" spans="1:10" s="66" customFormat="1" x14ac:dyDescent="0.2">
      <c r="A642" s="73">
        <v>3769</v>
      </c>
      <c r="B642" s="73">
        <v>5169</v>
      </c>
      <c r="C642" s="143">
        <v>20420000000</v>
      </c>
      <c r="D642" s="6"/>
      <c r="E642" s="73" t="s">
        <v>1236</v>
      </c>
      <c r="F642" s="74" t="s">
        <v>566</v>
      </c>
      <c r="G642" s="101"/>
      <c r="H642" s="45">
        <v>10000</v>
      </c>
      <c r="I642" s="18"/>
      <c r="J642" s="18"/>
    </row>
    <row r="643" spans="1:10" s="66" customFormat="1" x14ac:dyDescent="0.2">
      <c r="A643" s="73">
        <v>2322</v>
      </c>
      <c r="B643" s="73">
        <v>5169</v>
      </c>
      <c r="C643" s="143">
        <v>20421000000</v>
      </c>
      <c r="D643" s="6"/>
      <c r="E643" s="73" t="s">
        <v>620</v>
      </c>
      <c r="F643" s="74" t="s">
        <v>566</v>
      </c>
      <c r="G643" s="101"/>
      <c r="H643" s="45">
        <v>5000</v>
      </c>
      <c r="I643" s="18"/>
      <c r="J643" s="18"/>
    </row>
    <row r="644" spans="1:10" s="66" customFormat="1" x14ac:dyDescent="0.2">
      <c r="A644" s="73"/>
      <c r="B644" s="73"/>
      <c r="C644" s="143"/>
      <c r="D644" s="6"/>
      <c r="E644" s="90" t="s">
        <v>676</v>
      </c>
      <c r="F644" s="74"/>
      <c r="G644" s="101"/>
      <c r="H644" s="45"/>
      <c r="I644" s="18"/>
      <c r="J644" s="18"/>
    </row>
    <row r="645" spans="1:10" s="66" customFormat="1" x14ac:dyDescent="0.2">
      <c r="A645" s="73">
        <v>6171</v>
      </c>
      <c r="B645" s="73">
        <v>5173</v>
      </c>
      <c r="C645" s="143">
        <v>20002000000</v>
      </c>
      <c r="D645" s="6"/>
      <c r="E645" s="73" t="s">
        <v>1</v>
      </c>
      <c r="F645" s="74" t="s">
        <v>566</v>
      </c>
      <c r="G645" s="99"/>
      <c r="H645" s="76">
        <v>30000</v>
      </c>
      <c r="I645" s="18"/>
      <c r="J645" s="18"/>
    </row>
    <row r="646" spans="1:10" s="66" customFormat="1" x14ac:dyDescent="0.2">
      <c r="D646" s="36"/>
      <c r="E646" s="34" t="s">
        <v>31</v>
      </c>
      <c r="F646" s="34"/>
      <c r="G646" s="87">
        <v>0</v>
      </c>
      <c r="H646" s="35"/>
      <c r="I646" s="18"/>
      <c r="J646" s="18"/>
    </row>
    <row r="647" spans="1:10" s="66" customFormat="1" x14ac:dyDescent="0.2">
      <c r="D647" s="36"/>
      <c r="E647" s="74"/>
      <c r="F647" s="74"/>
      <c r="G647" s="86"/>
      <c r="H647" s="79">
        <v>0</v>
      </c>
      <c r="I647" s="18"/>
      <c r="J647" s="18"/>
    </row>
    <row r="648" spans="1:10" s="66" customFormat="1" x14ac:dyDescent="0.2">
      <c r="D648" s="36"/>
      <c r="E648" s="159" t="s">
        <v>648</v>
      </c>
      <c r="F648" s="159"/>
      <c r="G648" s="167">
        <f>SUM(H626:H647)</f>
        <v>11426000</v>
      </c>
      <c r="H648" s="168"/>
      <c r="I648" s="18"/>
      <c r="J648" s="18"/>
    </row>
    <row r="649" spans="1:10" s="66" customFormat="1" x14ac:dyDescent="0.2">
      <c r="A649" s="70"/>
      <c r="B649" s="70"/>
      <c r="C649" s="70"/>
      <c r="D649" s="11"/>
      <c r="E649" s="88"/>
      <c r="F649" s="88"/>
      <c r="G649" s="89"/>
      <c r="H649" s="166"/>
      <c r="I649" s="18"/>
      <c r="J649" s="18"/>
    </row>
    <row r="650" spans="1:10" s="66" customFormat="1" ht="15" x14ac:dyDescent="0.2">
      <c r="D650" s="36"/>
      <c r="E650" s="156" t="s">
        <v>567</v>
      </c>
      <c r="F650" s="130"/>
      <c r="G650" s="164">
        <f>SUM(G651:G665)</f>
        <v>15041900</v>
      </c>
      <c r="H650" s="165"/>
      <c r="I650" s="18"/>
      <c r="J650" s="18"/>
    </row>
    <row r="651" spans="1:10" s="66" customFormat="1" x14ac:dyDescent="0.2">
      <c r="D651" s="36"/>
      <c r="E651" s="34" t="s">
        <v>1112</v>
      </c>
      <c r="F651" s="112"/>
      <c r="G651" s="87">
        <f>SUM(H652:H653)</f>
        <v>14955900</v>
      </c>
      <c r="H651" s="158"/>
      <c r="I651" s="18"/>
      <c r="J651" s="18"/>
    </row>
    <row r="652" spans="1:10" s="66" customFormat="1" x14ac:dyDescent="0.2">
      <c r="D652" s="36"/>
      <c r="E652" s="74" t="s">
        <v>1113</v>
      </c>
      <c r="F652" s="73" t="s">
        <v>15</v>
      </c>
      <c r="G652" s="86"/>
      <c r="H652" s="79">
        <v>11126000</v>
      </c>
      <c r="I652" s="18" t="s">
        <v>737</v>
      </c>
      <c r="J652" s="18"/>
    </row>
    <row r="653" spans="1:10" s="66" customFormat="1" x14ac:dyDescent="0.2">
      <c r="D653" s="36"/>
      <c r="E653" s="74" t="s">
        <v>30</v>
      </c>
      <c r="F653" s="73" t="s">
        <v>15</v>
      </c>
      <c r="G653" s="86"/>
      <c r="H653" s="79">
        <v>3829900</v>
      </c>
      <c r="I653" s="18"/>
      <c r="J653" s="18"/>
    </row>
    <row r="654" spans="1:10" s="66" customFormat="1" x14ac:dyDescent="0.2">
      <c r="A654" s="78" t="s">
        <v>86</v>
      </c>
      <c r="B654" s="78" t="s">
        <v>87</v>
      </c>
      <c r="C654" s="145" t="s">
        <v>88</v>
      </c>
      <c r="D654" s="188"/>
      <c r="E654" s="34" t="s">
        <v>160</v>
      </c>
      <c r="F654" s="34"/>
      <c r="G654" s="87">
        <f>SUM(H656:H663)</f>
        <v>86000</v>
      </c>
      <c r="H654" s="35"/>
      <c r="I654" s="18"/>
      <c r="J654" s="18"/>
    </row>
    <row r="655" spans="1:10" s="66" customFormat="1" x14ac:dyDescent="0.2">
      <c r="A655" s="78"/>
      <c r="B655" s="78"/>
      <c r="C655" s="145"/>
      <c r="D655" s="188"/>
      <c r="E655" s="88" t="s">
        <v>651</v>
      </c>
      <c r="F655" s="88"/>
      <c r="G655" s="89"/>
      <c r="H655" s="24"/>
      <c r="I655" s="18"/>
      <c r="J655" s="18"/>
    </row>
    <row r="656" spans="1:10" s="66" customFormat="1" x14ac:dyDescent="0.2">
      <c r="A656" s="74">
        <v>6171</v>
      </c>
      <c r="B656" s="74">
        <v>5136</v>
      </c>
      <c r="C656" s="146">
        <v>20001000000</v>
      </c>
      <c r="D656" s="72"/>
      <c r="E656" s="74" t="s">
        <v>621</v>
      </c>
      <c r="F656" s="74" t="s">
        <v>567</v>
      </c>
      <c r="G656" s="99"/>
      <c r="H656" s="76">
        <v>5000</v>
      </c>
      <c r="I656" s="18"/>
      <c r="J656" s="18"/>
    </row>
    <row r="657" spans="1:10" s="66" customFormat="1" x14ac:dyDescent="0.2">
      <c r="A657" s="74">
        <v>6171</v>
      </c>
      <c r="B657" s="74">
        <v>5169</v>
      </c>
      <c r="C657" s="146">
        <v>20426000000</v>
      </c>
      <c r="D657" s="72"/>
      <c r="E657" s="74" t="s">
        <v>622</v>
      </c>
      <c r="F657" s="74" t="s">
        <v>567</v>
      </c>
      <c r="G657" s="99"/>
      <c r="H657" s="76">
        <v>65000</v>
      </c>
      <c r="I657" s="18"/>
      <c r="J657" s="18"/>
    </row>
    <row r="658" spans="1:10" s="66" customFormat="1" x14ac:dyDescent="0.2">
      <c r="A658" s="74">
        <v>6171</v>
      </c>
      <c r="B658" s="74">
        <v>5169</v>
      </c>
      <c r="C658" s="146">
        <v>20427000000</v>
      </c>
      <c r="D658" s="72"/>
      <c r="E658" s="74" t="s">
        <v>623</v>
      </c>
      <c r="F658" s="74" t="s">
        <v>567</v>
      </c>
      <c r="G658" s="99"/>
      <c r="H658" s="76">
        <v>1000</v>
      </c>
      <c r="I658" s="18"/>
      <c r="J658" s="18"/>
    </row>
    <row r="659" spans="1:10" s="66" customFormat="1" x14ac:dyDescent="0.2">
      <c r="A659" s="74"/>
      <c r="B659" s="74"/>
      <c r="C659" s="146"/>
      <c r="D659" s="72"/>
      <c r="E659" s="91" t="s">
        <v>676</v>
      </c>
      <c r="F659" s="74"/>
      <c r="G659" s="99"/>
      <c r="H659" s="76"/>
      <c r="I659" s="18"/>
      <c r="J659" s="18"/>
    </row>
    <row r="660" spans="1:10" s="66" customFormat="1" x14ac:dyDescent="0.2">
      <c r="A660" s="74">
        <v>6171</v>
      </c>
      <c r="B660" s="74">
        <v>5173</v>
      </c>
      <c r="C660" s="146">
        <v>20002000000</v>
      </c>
      <c r="D660" s="72"/>
      <c r="E660" s="74" t="s">
        <v>182</v>
      </c>
      <c r="F660" s="74" t="s">
        <v>567</v>
      </c>
      <c r="G660" s="99"/>
      <c r="H660" s="76">
        <v>10000</v>
      </c>
      <c r="I660" s="18"/>
      <c r="J660" s="18"/>
    </row>
    <row r="661" spans="1:10" s="66" customFormat="1" x14ac:dyDescent="0.2">
      <c r="A661" s="74"/>
      <c r="B661" s="74"/>
      <c r="C661" s="146"/>
      <c r="D661" s="72"/>
      <c r="E661" s="91" t="s">
        <v>677</v>
      </c>
      <c r="F661" s="74"/>
      <c r="G661" s="99"/>
      <c r="H661" s="76"/>
      <c r="I661" s="18"/>
      <c r="J661" s="18"/>
    </row>
    <row r="662" spans="1:10" s="66" customFormat="1" x14ac:dyDescent="0.2">
      <c r="A662" s="74">
        <v>6171</v>
      </c>
      <c r="B662" s="74">
        <v>5192</v>
      </c>
      <c r="C662" s="146">
        <v>20031000000</v>
      </c>
      <c r="D662" s="72"/>
      <c r="E662" s="74" t="s">
        <v>183</v>
      </c>
      <c r="F662" s="74" t="s">
        <v>567</v>
      </c>
      <c r="G662" s="99"/>
      <c r="H662" s="76">
        <v>5000</v>
      </c>
      <c r="I662" s="18"/>
      <c r="J662" s="18"/>
    </row>
    <row r="663" spans="1:10" s="66" customFormat="1" x14ac:dyDescent="0.2">
      <c r="D663" s="36"/>
      <c r="E663" s="74"/>
      <c r="F663" s="74"/>
      <c r="G663" s="86"/>
      <c r="H663" s="79">
        <v>0</v>
      </c>
      <c r="I663" s="18"/>
      <c r="J663" s="18"/>
    </row>
    <row r="664" spans="1:10" s="66" customFormat="1" x14ac:dyDescent="0.2">
      <c r="D664" s="36"/>
      <c r="E664" s="34" t="s">
        <v>31</v>
      </c>
      <c r="F664" s="34"/>
      <c r="G664" s="87">
        <v>0</v>
      </c>
      <c r="H664" s="35"/>
      <c r="I664" s="18"/>
      <c r="J664" s="18"/>
    </row>
    <row r="665" spans="1:10" s="66" customFormat="1" x14ac:dyDescent="0.2">
      <c r="D665" s="36"/>
      <c r="E665" s="74"/>
      <c r="F665" s="74"/>
      <c r="G665" s="86"/>
      <c r="H665" s="79">
        <v>0</v>
      </c>
      <c r="I665" s="18"/>
      <c r="J665" s="18"/>
    </row>
    <row r="666" spans="1:10" s="66" customFormat="1" x14ac:dyDescent="0.2">
      <c r="D666" s="36"/>
      <c r="E666" s="159" t="s">
        <v>647</v>
      </c>
      <c r="F666" s="159"/>
      <c r="G666" s="167">
        <f>SUM(H652:H665)</f>
        <v>15041900</v>
      </c>
      <c r="H666" s="168"/>
      <c r="I666" s="18"/>
      <c r="J666" s="18"/>
    </row>
    <row r="667" spans="1:10" s="66" customFormat="1" x14ac:dyDescent="0.2">
      <c r="A667" s="70"/>
      <c r="B667" s="70"/>
      <c r="C667" s="70"/>
      <c r="D667" s="11"/>
      <c r="E667" s="88"/>
      <c r="F667" s="88"/>
      <c r="G667" s="89"/>
      <c r="H667" s="166"/>
      <c r="I667" s="18"/>
      <c r="J667" s="18"/>
    </row>
    <row r="668" spans="1:10" s="66" customFormat="1" ht="15" x14ac:dyDescent="0.2">
      <c r="D668" s="36"/>
      <c r="E668" s="156" t="s">
        <v>624</v>
      </c>
      <c r="F668" s="130"/>
      <c r="G668" s="164">
        <f>SUM(G669:G689)</f>
        <v>20124000</v>
      </c>
      <c r="H668" s="165"/>
      <c r="I668" s="18"/>
      <c r="J668" s="18"/>
    </row>
    <row r="669" spans="1:10" s="66" customFormat="1" x14ac:dyDescent="0.2">
      <c r="D669" s="36"/>
      <c r="E669" s="34" t="s">
        <v>1112</v>
      </c>
      <c r="F669" s="112"/>
      <c r="G669" s="87">
        <f>SUM(H670:H671)</f>
        <v>19973000</v>
      </c>
      <c r="H669" s="158"/>
      <c r="I669" s="18"/>
      <c r="J669" s="18"/>
    </row>
    <row r="670" spans="1:10" s="66" customFormat="1" x14ac:dyDescent="0.2">
      <c r="D670" s="36"/>
      <c r="E670" s="74" t="s">
        <v>1113</v>
      </c>
      <c r="F670" s="73" t="s">
        <v>15</v>
      </c>
      <c r="G670" s="86"/>
      <c r="H670" s="79">
        <v>14858000</v>
      </c>
      <c r="I670" s="18" t="s">
        <v>738</v>
      </c>
      <c r="J670" s="18"/>
    </row>
    <row r="671" spans="1:10" s="66" customFormat="1" x14ac:dyDescent="0.2">
      <c r="D671" s="36"/>
      <c r="E671" s="74" t="s">
        <v>30</v>
      </c>
      <c r="F671" s="73" t="s">
        <v>15</v>
      </c>
      <c r="G671" s="86"/>
      <c r="H671" s="79">
        <v>5115000</v>
      </c>
      <c r="I671" s="18"/>
      <c r="J671" s="18"/>
    </row>
    <row r="672" spans="1:10" s="66" customFormat="1" x14ac:dyDescent="0.2">
      <c r="A672" s="78" t="s">
        <v>86</v>
      </c>
      <c r="B672" s="78" t="s">
        <v>87</v>
      </c>
      <c r="C672" s="145" t="s">
        <v>88</v>
      </c>
      <c r="D672" s="188"/>
      <c r="E672" s="34" t="s">
        <v>160</v>
      </c>
      <c r="F672" s="34"/>
      <c r="G672" s="87">
        <f>SUM(H673:H688)</f>
        <v>151000</v>
      </c>
      <c r="H672" s="35"/>
      <c r="I672" s="18"/>
      <c r="J672" s="18"/>
    </row>
    <row r="673" spans="1:10" s="66" customFormat="1" x14ac:dyDescent="0.2">
      <c r="A673" s="78"/>
      <c r="B673" s="78"/>
      <c r="C673" s="145"/>
      <c r="D673" s="188"/>
      <c r="E673" s="88" t="s">
        <v>651</v>
      </c>
      <c r="F673" s="88"/>
      <c r="G673" s="89"/>
      <c r="H673" s="24"/>
      <c r="I673" s="18"/>
      <c r="J673" s="18"/>
    </row>
    <row r="674" spans="1:10" s="66" customFormat="1" x14ac:dyDescent="0.2">
      <c r="A674" s="73">
        <v>4329</v>
      </c>
      <c r="B674" s="73">
        <v>5139</v>
      </c>
      <c r="C674" s="143">
        <v>20429000000</v>
      </c>
      <c r="D674" s="6"/>
      <c r="E674" s="73" t="s">
        <v>626</v>
      </c>
      <c r="F674" s="74" t="s">
        <v>625</v>
      </c>
      <c r="G674" s="99"/>
      <c r="H674" s="76">
        <v>8000</v>
      </c>
      <c r="I674" s="18"/>
      <c r="J674" s="18"/>
    </row>
    <row r="675" spans="1:10" s="66" customFormat="1" x14ac:dyDescent="0.2">
      <c r="A675" s="73">
        <v>3599</v>
      </c>
      <c r="B675" s="73">
        <v>5138</v>
      </c>
      <c r="C675" s="143">
        <v>20433000000</v>
      </c>
      <c r="D675" s="6"/>
      <c r="E675" s="73" t="s">
        <v>630</v>
      </c>
      <c r="F675" s="74" t="s">
        <v>629</v>
      </c>
      <c r="G675" s="99"/>
      <c r="H675" s="76">
        <v>8000</v>
      </c>
      <c r="I675" s="18"/>
      <c r="J675" s="18"/>
    </row>
    <row r="676" spans="1:10" s="66" customFormat="1" x14ac:dyDescent="0.2">
      <c r="A676" s="73">
        <v>4329</v>
      </c>
      <c r="B676" s="73">
        <v>5139</v>
      </c>
      <c r="C676" s="143">
        <v>20434000000</v>
      </c>
      <c r="D676" s="6"/>
      <c r="E676" s="73" t="s">
        <v>631</v>
      </c>
      <c r="F676" s="74" t="s">
        <v>629</v>
      </c>
      <c r="G676" s="99"/>
      <c r="H676" s="76">
        <v>4000</v>
      </c>
      <c r="I676" s="18"/>
      <c r="J676" s="18"/>
    </row>
    <row r="677" spans="1:10" s="66" customFormat="1" x14ac:dyDescent="0.2">
      <c r="A677" s="73">
        <v>6171</v>
      </c>
      <c r="B677" s="73">
        <v>5136</v>
      </c>
      <c r="C677" s="143">
        <v>20001000000</v>
      </c>
      <c r="D677" s="6"/>
      <c r="E677" s="73" t="s">
        <v>58</v>
      </c>
      <c r="F677" s="74" t="s">
        <v>634</v>
      </c>
      <c r="G677" s="99"/>
      <c r="H677" s="76">
        <v>3000</v>
      </c>
      <c r="I677" s="18"/>
      <c r="J677" s="18"/>
    </row>
    <row r="678" spans="1:10" s="66" customFormat="1" x14ac:dyDescent="0.2">
      <c r="A678" s="73"/>
      <c r="B678" s="73"/>
      <c r="C678" s="143"/>
      <c r="D678" s="6"/>
      <c r="E678" s="90" t="s">
        <v>653</v>
      </c>
      <c r="F678" s="74"/>
      <c r="G678" s="99"/>
      <c r="H678" s="76"/>
      <c r="I678" s="18"/>
      <c r="J678" s="18"/>
    </row>
    <row r="679" spans="1:10" s="66" customFormat="1" x14ac:dyDescent="0.2">
      <c r="A679" s="73">
        <v>4329</v>
      </c>
      <c r="B679" s="73">
        <v>5169</v>
      </c>
      <c r="C679" s="143">
        <v>20430000000</v>
      </c>
      <c r="D679" s="6"/>
      <c r="E679" s="73" t="s">
        <v>627</v>
      </c>
      <c r="F679" s="74" t="s">
        <v>625</v>
      </c>
      <c r="G679" s="99"/>
      <c r="H679" s="76">
        <v>44000</v>
      </c>
      <c r="I679" s="18"/>
      <c r="J679" s="18"/>
    </row>
    <row r="680" spans="1:10" s="66" customFormat="1" x14ac:dyDescent="0.2">
      <c r="A680" s="73">
        <v>4329</v>
      </c>
      <c r="B680" s="73">
        <v>5169</v>
      </c>
      <c r="C680" s="143">
        <v>20435000000</v>
      </c>
      <c r="D680" s="6"/>
      <c r="E680" s="73" t="s">
        <v>632</v>
      </c>
      <c r="F680" s="74" t="s">
        <v>629</v>
      </c>
      <c r="G680" s="99"/>
      <c r="H680" s="76">
        <v>42000</v>
      </c>
      <c r="I680" s="18"/>
      <c r="J680" s="18"/>
    </row>
    <row r="681" spans="1:10" s="66" customFormat="1" x14ac:dyDescent="0.2">
      <c r="A681" s="73"/>
      <c r="B681" s="73"/>
      <c r="C681" s="143"/>
      <c r="D681" s="6"/>
      <c r="E681" s="90" t="s">
        <v>676</v>
      </c>
      <c r="F681" s="74"/>
      <c r="G681" s="99"/>
      <c r="H681" s="76"/>
      <c r="I681" s="18"/>
      <c r="J681" s="18"/>
    </row>
    <row r="682" spans="1:10" s="66" customFormat="1" x14ac:dyDescent="0.2">
      <c r="A682" s="73">
        <v>6171</v>
      </c>
      <c r="B682" s="73">
        <v>5173</v>
      </c>
      <c r="C682" s="143">
        <v>20002000000</v>
      </c>
      <c r="D682" s="6"/>
      <c r="E682" s="73" t="s">
        <v>1</v>
      </c>
      <c r="F682" s="73" t="s">
        <v>625</v>
      </c>
      <c r="G682" s="99"/>
      <c r="H682" s="76">
        <v>10000</v>
      </c>
      <c r="I682" s="18"/>
      <c r="J682" s="18"/>
    </row>
    <row r="683" spans="1:10" s="66" customFormat="1" x14ac:dyDescent="0.2">
      <c r="A683" s="73">
        <v>6171</v>
      </c>
      <c r="B683" s="73">
        <v>5173</v>
      </c>
      <c r="C683" s="143">
        <v>20002000000</v>
      </c>
      <c r="D683" s="6"/>
      <c r="E683" s="73" t="s">
        <v>1</v>
      </c>
      <c r="F683" s="73" t="s">
        <v>629</v>
      </c>
      <c r="G683" s="99"/>
      <c r="H683" s="76">
        <v>10000</v>
      </c>
      <c r="I683" s="18"/>
      <c r="J683" s="18"/>
    </row>
    <row r="684" spans="1:10" s="66" customFormat="1" x14ac:dyDescent="0.2">
      <c r="A684" s="73">
        <v>4329</v>
      </c>
      <c r="B684" s="73">
        <v>5175</v>
      </c>
      <c r="C684" s="143">
        <v>20008000000</v>
      </c>
      <c r="D684" s="6"/>
      <c r="E684" s="73" t="s">
        <v>186</v>
      </c>
      <c r="F684" s="74" t="s">
        <v>629</v>
      </c>
      <c r="G684" s="99"/>
      <c r="H684" s="76">
        <v>1000</v>
      </c>
      <c r="I684" s="18"/>
      <c r="J684" s="18"/>
    </row>
    <row r="685" spans="1:10" s="66" customFormat="1" x14ac:dyDescent="0.2">
      <c r="A685" s="73">
        <v>6171</v>
      </c>
      <c r="B685" s="73">
        <v>5173</v>
      </c>
      <c r="C685" s="143">
        <v>20002000000</v>
      </c>
      <c r="D685" s="6"/>
      <c r="E685" s="73" t="s">
        <v>1</v>
      </c>
      <c r="F685" s="74" t="s">
        <v>634</v>
      </c>
      <c r="G685" s="99"/>
      <c r="H685" s="76">
        <v>15000</v>
      </c>
      <c r="I685" s="18"/>
      <c r="J685" s="18"/>
    </row>
    <row r="686" spans="1:10" s="66" customFormat="1" x14ac:dyDescent="0.2">
      <c r="A686" s="73"/>
      <c r="B686" s="73"/>
      <c r="C686" s="143"/>
      <c r="D686" s="6"/>
      <c r="E686" s="90" t="s">
        <v>679</v>
      </c>
      <c r="F686" s="74"/>
      <c r="G686" s="99"/>
      <c r="H686" s="76"/>
      <c r="I686" s="18"/>
      <c r="J686" s="18"/>
    </row>
    <row r="687" spans="1:10" s="66" customFormat="1" x14ac:dyDescent="0.2">
      <c r="A687" s="73">
        <v>4329</v>
      </c>
      <c r="B687" s="73">
        <v>5194</v>
      </c>
      <c r="C687" s="143">
        <v>20431000000</v>
      </c>
      <c r="D687" s="6"/>
      <c r="E687" s="73" t="s">
        <v>628</v>
      </c>
      <c r="F687" s="74" t="s">
        <v>625</v>
      </c>
      <c r="G687" s="99"/>
      <c r="H687" s="76">
        <v>3000</v>
      </c>
      <c r="I687" s="18"/>
      <c r="J687" s="18"/>
    </row>
    <row r="688" spans="1:10" s="66" customFormat="1" x14ac:dyDescent="0.2">
      <c r="A688" s="73">
        <v>4329</v>
      </c>
      <c r="B688" s="73">
        <v>5194</v>
      </c>
      <c r="C688" s="143">
        <v>20436000000</v>
      </c>
      <c r="D688" s="6"/>
      <c r="E688" s="73" t="s">
        <v>633</v>
      </c>
      <c r="F688" s="74" t="s">
        <v>629</v>
      </c>
      <c r="G688" s="99"/>
      <c r="H688" s="76">
        <v>3000</v>
      </c>
      <c r="I688" s="18"/>
      <c r="J688" s="18"/>
    </row>
    <row r="689" spans="1:10" s="66" customFormat="1" x14ac:dyDescent="0.2">
      <c r="D689" s="36"/>
      <c r="E689" s="34" t="s">
        <v>31</v>
      </c>
      <c r="F689" s="34"/>
      <c r="G689" s="87">
        <v>0</v>
      </c>
      <c r="H689" s="35"/>
      <c r="I689" s="18"/>
      <c r="J689" s="18"/>
    </row>
    <row r="690" spans="1:10" s="66" customFormat="1" x14ac:dyDescent="0.2">
      <c r="D690" s="36"/>
      <c r="E690" s="74"/>
      <c r="F690" s="74"/>
      <c r="G690" s="86"/>
      <c r="H690" s="79">
        <v>0</v>
      </c>
      <c r="I690" s="18"/>
      <c r="J690" s="18"/>
    </row>
    <row r="691" spans="1:10" s="66" customFormat="1" x14ac:dyDescent="0.2">
      <c r="D691" s="36"/>
      <c r="E691" s="159" t="s">
        <v>646</v>
      </c>
      <c r="F691" s="159"/>
      <c r="G691" s="167">
        <f>SUM(H670:H690)</f>
        <v>20124000</v>
      </c>
      <c r="H691" s="168"/>
      <c r="I691" s="18"/>
      <c r="J691" s="18"/>
    </row>
    <row r="692" spans="1:10" s="66" customFormat="1" x14ac:dyDescent="0.2">
      <c r="A692" s="70"/>
      <c r="B692" s="70"/>
      <c r="C692" s="70"/>
      <c r="D692" s="11"/>
      <c r="E692" s="88"/>
      <c r="F692" s="88"/>
      <c r="G692" s="89"/>
      <c r="H692" s="166"/>
      <c r="I692" s="18"/>
      <c r="J692" s="18"/>
    </row>
    <row r="693" spans="1:10" s="66" customFormat="1" ht="15" x14ac:dyDescent="0.2">
      <c r="D693" s="36"/>
      <c r="E693" s="156" t="s">
        <v>568</v>
      </c>
      <c r="F693" s="130"/>
      <c r="G693" s="164">
        <f>SUM(G694:G705)</f>
        <v>12640000</v>
      </c>
      <c r="H693" s="165"/>
      <c r="I693" s="18"/>
      <c r="J693" s="18"/>
    </row>
    <row r="694" spans="1:10" s="66" customFormat="1" x14ac:dyDescent="0.2">
      <c r="D694" s="36"/>
      <c r="E694" s="34" t="s">
        <v>1112</v>
      </c>
      <c r="F694" s="112"/>
      <c r="G694" s="87">
        <f>SUM(H695:H696)</f>
        <v>12440000</v>
      </c>
      <c r="H694" s="158"/>
      <c r="I694" s="18"/>
      <c r="J694" s="18"/>
    </row>
    <row r="695" spans="1:10" s="66" customFormat="1" x14ac:dyDescent="0.2">
      <c r="D695" s="36"/>
      <c r="E695" s="74" t="s">
        <v>1113</v>
      </c>
      <c r="F695" s="73" t="s">
        <v>15</v>
      </c>
      <c r="G695" s="86"/>
      <c r="H695" s="79">
        <v>9254000</v>
      </c>
      <c r="I695" s="18" t="s">
        <v>739</v>
      </c>
      <c r="J695" s="18"/>
    </row>
    <row r="696" spans="1:10" s="66" customFormat="1" x14ac:dyDescent="0.2">
      <c r="D696" s="36"/>
      <c r="E696" s="74" t="s">
        <v>30</v>
      </c>
      <c r="F696" s="73" t="s">
        <v>15</v>
      </c>
      <c r="G696" s="86"/>
      <c r="H696" s="79">
        <v>3186000</v>
      </c>
      <c r="I696" s="18"/>
      <c r="J696" s="18"/>
    </row>
    <row r="697" spans="1:10" s="66" customFormat="1" x14ac:dyDescent="0.2">
      <c r="A697" s="78" t="s">
        <v>86</v>
      </c>
      <c r="B697" s="78" t="s">
        <v>87</v>
      </c>
      <c r="C697" s="145" t="s">
        <v>88</v>
      </c>
      <c r="D697" s="188"/>
      <c r="E697" s="34" t="s">
        <v>160</v>
      </c>
      <c r="F697" s="34"/>
      <c r="G697" s="87">
        <f>SUM(H699:H703)</f>
        <v>200000</v>
      </c>
      <c r="H697" s="35"/>
      <c r="I697" s="18"/>
      <c r="J697" s="18"/>
    </row>
    <row r="698" spans="1:10" s="66" customFormat="1" x14ac:dyDescent="0.2">
      <c r="A698" s="78"/>
      <c r="B698" s="78"/>
      <c r="C698" s="145"/>
      <c r="D698" s="188"/>
      <c r="E698" s="88" t="s">
        <v>653</v>
      </c>
      <c r="F698" s="88"/>
      <c r="G698" s="89"/>
      <c r="H698" s="24"/>
      <c r="I698" s="18"/>
      <c r="J698" s="18"/>
    </row>
    <row r="699" spans="1:10" s="66" customFormat="1" x14ac:dyDescent="0.2">
      <c r="A699" s="73">
        <v>6171</v>
      </c>
      <c r="B699" s="73">
        <v>5169</v>
      </c>
      <c r="C699" s="143">
        <v>20006000000</v>
      </c>
      <c r="D699" s="6"/>
      <c r="E699" s="73" t="s">
        <v>635</v>
      </c>
      <c r="F699" s="74" t="s">
        <v>568</v>
      </c>
      <c r="G699" s="102"/>
      <c r="H699" s="76">
        <v>150000</v>
      </c>
      <c r="I699" s="18"/>
      <c r="J699" s="18"/>
    </row>
    <row r="700" spans="1:10" s="66" customFormat="1" x14ac:dyDescent="0.2">
      <c r="A700" s="73"/>
      <c r="B700" s="73"/>
      <c r="C700" s="143"/>
      <c r="D700" s="6"/>
      <c r="E700" s="90" t="s">
        <v>676</v>
      </c>
      <c r="F700" s="74"/>
      <c r="G700" s="102"/>
      <c r="H700" s="76"/>
      <c r="I700" s="18"/>
      <c r="J700" s="18"/>
    </row>
    <row r="701" spans="1:10" s="66" customFormat="1" x14ac:dyDescent="0.2">
      <c r="A701" s="73">
        <v>6171</v>
      </c>
      <c r="B701" s="73">
        <v>5173</v>
      </c>
      <c r="C701" s="143">
        <v>20002000000</v>
      </c>
      <c r="D701" s="6"/>
      <c r="E701" s="73" t="s">
        <v>1</v>
      </c>
      <c r="F701" s="74" t="s">
        <v>568</v>
      </c>
      <c r="G701" s="102"/>
      <c r="H701" s="76">
        <v>45000</v>
      </c>
      <c r="I701" s="18"/>
      <c r="J701" s="18"/>
    </row>
    <row r="702" spans="1:10" s="66" customFormat="1" x14ac:dyDescent="0.2">
      <c r="A702" s="73"/>
      <c r="B702" s="73"/>
      <c r="C702" s="143"/>
      <c r="D702" s="6"/>
      <c r="E702" s="90" t="s">
        <v>677</v>
      </c>
      <c r="F702" s="74"/>
      <c r="G702" s="102"/>
      <c r="H702" s="76"/>
      <c r="I702" s="18"/>
      <c r="J702" s="18"/>
    </row>
    <row r="703" spans="1:10" s="66" customFormat="1" x14ac:dyDescent="0.2">
      <c r="A703" s="73">
        <v>6171</v>
      </c>
      <c r="B703" s="73">
        <v>5192</v>
      </c>
      <c r="C703" s="143">
        <v>20031000000</v>
      </c>
      <c r="D703" s="6"/>
      <c r="E703" s="73" t="s">
        <v>183</v>
      </c>
      <c r="F703" s="74" t="s">
        <v>568</v>
      </c>
      <c r="G703" s="102"/>
      <c r="H703" s="76">
        <v>5000</v>
      </c>
      <c r="I703" s="18"/>
      <c r="J703" s="18"/>
    </row>
    <row r="704" spans="1:10" s="66" customFormat="1" x14ac:dyDescent="0.2">
      <c r="D704" s="36"/>
      <c r="E704" s="34" t="s">
        <v>31</v>
      </c>
      <c r="F704" s="34"/>
      <c r="G704" s="87">
        <v>0</v>
      </c>
      <c r="H704" s="35"/>
      <c r="I704" s="18"/>
      <c r="J704" s="18"/>
    </row>
    <row r="705" spans="1:10" s="66" customFormat="1" x14ac:dyDescent="0.2">
      <c r="D705" s="36"/>
      <c r="E705" s="74"/>
      <c r="F705" s="74"/>
      <c r="G705" s="86"/>
      <c r="H705" s="79">
        <v>0</v>
      </c>
      <c r="I705" s="18"/>
      <c r="J705" s="18"/>
    </row>
    <row r="706" spans="1:10" s="66" customFormat="1" x14ac:dyDescent="0.2">
      <c r="D706" s="36"/>
      <c r="E706" s="159" t="s">
        <v>645</v>
      </c>
      <c r="F706" s="159"/>
      <c r="G706" s="167">
        <f>SUM(H695:H707)</f>
        <v>12640000</v>
      </c>
      <c r="H706" s="168"/>
      <c r="I706" s="18"/>
      <c r="J706" s="18"/>
    </row>
    <row r="707" spans="1:10" s="66" customFormat="1" x14ac:dyDescent="0.2">
      <c r="A707" s="70"/>
      <c r="B707" s="70"/>
      <c r="C707" s="70"/>
      <c r="D707" s="11"/>
      <c r="E707" s="88"/>
      <c r="F707" s="88"/>
      <c r="G707" s="89"/>
      <c r="H707" s="166"/>
      <c r="I707" s="18"/>
      <c r="J707" s="18"/>
    </row>
    <row r="708" spans="1:10" s="66" customFormat="1" ht="15" x14ac:dyDescent="0.2">
      <c r="D708" s="36"/>
      <c r="E708" s="156" t="s">
        <v>636</v>
      </c>
      <c r="F708" s="130"/>
      <c r="G708" s="164">
        <f>SUM(G709:G731)</f>
        <v>9621000</v>
      </c>
      <c r="H708" s="165"/>
      <c r="I708" s="18"/>
      <c r="J708" s="18"/>
    </row>
    <row r="709" spans="1:10" s="66" customFormat="1" x14ac:dyDescent="0.2">
      <c r="D709" s="36"/>
      <c r="E709" s="34" t="s">
        <v>1112</v>
      </c>
      <c r="F709" s="112"/>
      <c r="G709" s="87">
        <f>SUM(H710:H711)</f>
        <v>2951000</v>
      </c>
      <c r="H709" s="158"/>
      <c r="I709" s="18"/>
      <c r="J709" s="18"/>
    </row>
    <row r="710" spans="1:10" s="66" customFormat="1" x14ac:dyDescent="0.2">
      <c r="D710" s="36"/>
      <c r="E710" s="74" t="s">
        <v>1113</v>
      </c>
      <c r="F710" s="73" t="s">
        <v>15</v>
      </c>
      <c r="G710" s="86"/>
      <c r="H710" s="79">
        <v>2195000</v>
      </c>
      <c r="I710" s="18" t="s">
        <v>740</v>
      </c>
      <c r="J710" s="18"/>
    </row>
    <row r="711" spans="1:10" s="66" customFormat="1" x14ac:dyDescent="0.2">
      <c r="D711" s="36"/>
      <c r="E711" s="74" t="s">
        <v>30</v>
      </c>
      <c r="F711" s="73" t="s">
        <v>15</v>
      </c>
      <c r="G711" s="86"/>
      <c r="H711" s="79">
        <v>756000</v>
      </c>
      <c r="I711" s="18"/>
      <c r="J711" s="18"/>
    </row>
    <row r="712" spans="1:10" s="66" customFormat="1" x14ac:dyDescent="0.2">
      <c r="A712" s="78" t="s">
        <v>86</v>
      </c>
      <c r="B712" s="78" t="s">
        <v>87</v>
      </c>
      <c r="C712" s="145" t="s">
        <v>88</v>
      </c>
      <c r="D712" s="188"/>
      <c r="E712" s="34" t="s">
        <v>160</v>
      </c>
      <c r="F712" s="34"/>
      <c r="G712" s="87">
        <f>SUM(H713:H727)</f>
        <v>5643000</v>
      </c>
      <c r="H712" s="35"/>
      <c r="I712" s="18"/>
      <c r="J712" s="18"/>
    </row>
    <row r="713" spans="1:10" s="66" customFormat="1" x14ac:dyDescent="0.2">
      <c r="A713" s="77"/>
      <c r="B713" s="77"/>
      <c r="C713" s="142"/>
      <c r="D713" s="188"/>
      <c r="E713" s="88" t="s">
        <v>651</v>
      </c>
      <c r="F713" s="88"/>
      <c r="G713" s="89"/>
      <c r="H713" s="24"/>
      <c r="I713" s="18"/>
      <c r="J713" s="18"/>
    </row>
    <row r="714" spans="1:10" s="66" customFormat="1" x14ac:dyDescent="0.2">
      <c r="A714" s="73">
        <v>6171</v>
      </c>
      <c r="B714" s="73">
        <v>5137</v>
      </c>
      <c r="C714" s="143">
        <v>20003000000</v>
      </c>
      <c r="D714" s="6"/>
      <c r="E714" s="73" t="s">
        <v>197</v>
      </c>
      <c r="F714" s="74" t="s">
        <v>636</v>
      </c>
      <c r="G714" s="102"/>
      <c r="H714" s="76">
        <v>250000</v>
      </c>
      <c r="I714" s="18"/>
      <c r="J714" s="18"/>
    </row>
    <row r="715" spans="1:10" s="66" customFormat="1" x14ac:dyDescent="0.2">
      <c r="A715" s="73">
        <v>6171</v>
      </c>
      <c r="B715" s="73">
        <v>5139</v>
      </c>
      <c r="C715" s="143">
        <v>20004000000</v>
      </c>
      <c r="D715" s="6"/>
      <c r="E715" s="73" t="s">
        <v>2</v>
      </c>
      <c r="F715" s="74" t="s">
        <v>636</v>
      </c>
      <c r="G715" s="102"/>
      <c r="H715" s="76">
        <v>10000</v>
      </c>
      <c r="I715" s="18"/>
      <c r="J715" s="18"/>
    </row>
    <row r="716" spans="1:10" s="66" customFormat="1" x14ac:dyDescent="0.2">
      <c r="A716" s="73"/>
      <c r="B716" s="73"/>
      <c r="C716" s="143"/>
      <c r="D716" s="6"/>
      <c r="E716" s="90" t="s">
        <v>653</v>
      </c>
      <c r="F716" s="74"/>
      <c r="G716" s="102"/>
      <c r="H716" s="76"/>
      <c r="I716" s="18"/>
      <c r="J716" s="18"/>
    </row>
    <row r="717" spans="1:10" s="66" customFormat="1" x14ac:dyDescent="0.2">
      <c r="A717" s="73">
        <v>6171</v>
      </c>
      <c r="B717" s="73">
        <v>5162</v>
      </c>
      <c r="C717" s="143">
        <v>20024000000</v>
      </c>
      <c r="D717" s="6"/>
      <c r="E717" s="73" t="s">
        <v>211</v>
      </c>
      <c r="F717" s="74" t="s">
        <v>636</v>
      </c>
      <c r="G717" s="102"/>
      <c r="H717" s="76">
        <v>250000</v>
      </c>
      <c r="I717" s="18"/>
      <c r="J717" s="18"/>
    </row>
    <row r="718" spans="1:10" s="66" customFormat="1" x14ac:dyDescent="0.2">
      <c r="A718" s="73">
        <v>6171</v>
      </c>
      <c r="B718" s="73">
        <v>5166</v>
      </c>
      <c r="C718" s="143">
        <v>20005000000</v>
      </c>
      <c r="D718" s="6"/>
      <c r="E718" s="73" t="s">
        <v>3</v>
      </c>
      <c r="F718" s="74" t="s">
        <v>636</v>
      </c>
      <c r="G718" s="102"/>
      <c r="H718" s="76">
        <v>200000</v>
      </c>
      <c r="I718" s="18"/>
      <c r="J718" s="18"/>
    </row>
    <row r="719" spans="1:10" s="66" customFormat="1" x14ac:dyDescent="0.2">
      <c r="A719" s="73">
        <v>6171</v>
      </c>
      <c r="B719" s="73">
        <v>5167</v>
      </c>
      <c r="C719" s="143">
        <v>20033000000</v>
      </c>
      <c r="D719" s="6"/>
      <c r="E719" s="73" t="s">
        <v>637</v>
      </c>
      <c r="F719" s="74" t="s">
        <v>636</v>
      </c>
      <c r="G719" s="102"/>
      <c r="H719" s="76">
        <v>80000</v>
      </c>
      <c r="I719" s="18"/>
      <c r="J719" s="18"/>
    </row>
    <row r="720" spans="1:10" s="66" customFormat="1" x14ac:dyDescent="0.2">
      <c r="A720" s="73">
        <v>6171</v>
      </c>
      <c r="B720" s="73">
        <v>5168</v>
      </c>
      <c r="C720" s="143">
        <v>20235000000</v>
      </c>
      <c r="D720" s="6"/>
      <c r="E720" s="73" t="s">
        <v>231</v>
      </c>
      <c r="F720" s="74" t="s">
        <v>636</v>
      </c>
      <c r="G720" s="102"/>
      <c r="H720" s="76">
        <v>15000</v>
      </c>
      <c r="I720" s="18"/>
      <c r="J720" s="18"/>
    </row>
    <row r="721" spans="1:10" s="66" customFormat="1" x14ac:dyDescent="0.2">
      <c r="A721" s="73">
        <v>6171</v>
      </c>
      <c r="B721" s="73">
        <v>5169</v>
      </c>
      <c r="C721" s="143">
        <v>20438000000</v>
      </c>
      <c r="D721" s="6"/>
      <c r="E721" s="73" t="s">
        <v>1237</v>
      </c>
      <c r="F721" s="74" t="s">
        <v>636</v>
      </c>
      <c r="G721" s="102"/>
      <c r="H721" s="76">
        <v>3000000</v>
      </c>
      <c r="I721" s="18"/>
      <c r="J721" s="18"/>
    </row>
    <row r="722" spans="1:10" s="66" customFormat="1" x14ac:dyDescent="0.2">
      <c r="A722" s="73">
        <v>6171</v>
      </c>
      <c r="B722" s="73">
        <v>5169</v>
      </c>
      <c r="C722" s="143">
        <v>20440000000</v>
      </c>
      <c r="D722" s="6"/>
      <c r="E722" s="73" t="s">
        <v>640</v>
      </c>
      <c r="F722" s="74" t="s">
        <v>636</v>
      </c>
      <c r="G722" s="102"/>
      <c r="H722" s="76">
        <v>1300000</v>
      </c>
      <c r="I722" s="18"/>
      <c r="J722" s="18"/>
    </row>
    <row r="723" spans="1:10" s="66" customFormat="1" x14ac:dyDescent="0.2">
      <c r="A723" s="73">
        <v>6171</v>
      </c>
      <c r="B723" s="73">
        <v>5169</v>
      </c>
      <c r="C723" s="143">
        <v>20441000000</v>
      </c>
      <c r="D723" s="6"/>
      <c r="E723" s="73" t="s">
        <v>641</v>
      </c>
      <c r="F723" s="74" t="s">
        <v>636</v>
      </c>
      <c r="G723" s="102"/>
      <c r="H723" s="76">
        <v>128000</v>
      </c>
      <c r="I723" s="18"/>
      <c r="J723" s="18"/>
    </row>
    <row r="724" spans="1:10" s="66" customFormat="1" x14ac:dyDescent="0.2">
      <c r="A724" s="73"/>
      <c r="B724" s="73"/>
      <c r="C724" s="143"/>
      <c r="D724" s="6"/>
      <c r="E724" s="90" t="s">
        <v>654</v>
      </c>
      <c r="F724" s="74"/>
      <c r="G724" s="102"/>
      <c r="H724" s="76"/>
      <c r="I724" s="18"/>
      <c r="J724" s="18"/>
    </row>
    <row r="725" spans="1:10" s="66" customFormat="1" x14ac:dyDescent="0.2">
      <c r="A725" s="73">
        <v>6171</v>
      </c>
      <c r="B725" s="73">
        <v>5171</v>
      </c>
      <c r="C725" s="143">
        <v>20007000000</v>
      </c>
      <c r="D725" s="6"/>
      <c r="E725" s="73" t="s">
        <v>198</v>
      </c>
      <c r="F725" s="74" t="s">
        <v>636</v>
      </c>
      <c r="G725" s="102"/>
      <c r="H725" s="76">
        <v>400000</v>
      </c>
      <c r="I725" s="18"/>
      <c r="J725" s="18"/>
    </row>
    <row r="726" spans="1:10" s="66" customFormat="1" x14ac:dyDescent="0.2">
      <c r="A726" s="73"/>
      <c r="B726" s="73"/>
      <c r="C726" s="143"/>
      <c r="D726" s="6"/>
      <c r="E726" s="90" t="s">
        <v>676</v>
      </c>
      <c r="F726" s="74"/>
      <c r="G726" s="102"/>
      <c r="H726" s="76"/>
      <c r="I726" s="18"/>
      <c r="J726" s="18"/>
    </row>
    <row r="727" spans="1:10" s="66" customFormat="1" x14ac:dyDescent="0.2">
      <c r="A727" s="73">
        <v>6171</v>
      </c>
      <c r="B727" s="73">
        <v>5173</v>
      </c>
      <c r="C727" s="143">
        <v>20002000000</v>
      </c>
      <c r="D727" s="6"/>
      <c r="E727" s="73" t="s">
        <v>1</v>
      </c>
      <c r="F727" s="74" t="s">
        <v>636</v>
      </c>
      <c r="G727" s="102"/>
      <c r="H727" s="76">
        <v>10000</v>
      </c>
      <c r="I727" s="18"/>
      <c r="J727" s="18"/>
    </row>
    <row r="728" spans="1:10" s="66" customFormat="1" x14ac:dyDescent="0.2">
      <c r="D728" s="36"/>
      <c r="E728" s="34" t="s">
        <v>31</v>
      </c>
      <c r="F728" s="34"/>
      <c r="G728" s="87">
        <f>SUM(H729:H731)</f>
        <v>1027000</v>
      </c>
      <c r="H728" s="35"/>
      <c r="I728" s="18"/>
      <c r="J728" s="18"/>
    </row>
    <row r="729" spans="1:10" s="66" customFormat="1" x14ac:dyDescent="0.2">
      <c r="A729" s="73">
        <v>6171</v>
      </c>
      <c r="B729" s="73">
        <v>5169</v>
      </c>
      <c r="C729" s="143">
        <v>20439000000</v>
      </c>
      <c r="D729" s="6"/>
      <c r="E729" s="73" t="s">
        <v>639</v>
      </c>
      <c r="F729" s="74" t="s">
        <v>636</v>
      </c>
      <c r="G729" s="102"/>
      <c r="H729" s="76">
        <v>631000</v>
      </c>
      <c r="I729" s="18"/>
      <c r="J729" s="18"/>
    </row>
    <row r="730" spans="1:10" s="66" customFormat="1" x14ac:dyDescent="0.2">
      <c r="A730" s="73">
        <v>6171</v>
      </c>
      <c r="B730" s="73">
        <v>5169</v>
      </c>
      <c r="C730" s="143">
        <v>20442000000</v>
      </c>
      <c r="D730" s="6"/>
      <c r="E730" s="73" t="s">
        <v>642</v>
      </c>
      <c r="F730" s="74" t="s">
        <v>636</v>
      </c>
      <c r="G730" s="102"/>
      <c r="H730" s="76">
        <v>96000</v>
      </c>
      <c r="I730" s="18"/>
      <c r="J730" s="18"/>
    </row>
    <row r="731" spans="1:10" s="66" customFormat="1" x14ac:dyDescent="0.2">
      <c r="A731" s="73">
        <v>6171</v>
      </c>
      <c r="B731" s="73">
        <v>5169</v>
      </c>
      <c r="C731" s="143">
        <v>20787000000</v>
      </c>
      <c r="D731" s="6"/>
      <c r="E731" s="73" t="s">
        <v>643</v>
      </c>
      <c r="F731" s="74" t="s">
        <v>636</v>
      </c>
      <c r="G731" s="102"/>
      <c r="H731" s="76">
        <v>300000</v>
      </c>
      <c r="I731" s="18"/>
      <c r="J731" s="18"/>
    </row>
    <row r="732" spans="1:10" s="66" customFormat="1" x14ac:dyDescent="0.2">
      <c r="D732" s="36"/>
      <c r="E732" s="159" t="s">
        <v>644</v>
      </c>
      <c r="F732" s="159"/>
      <c r="G732" s="167">
        <f>SUM(H710:H731)</f>
        <v>9621000</v>
      </c>
      <c r="H732" s="168"/>
      <c r="I732" s="63"/>
      <c r="J732" s="18"/>
    </row>
    <row r="733" spans="1:10" s="11" customFormat="1" x14ac:dyDescent="0.2">
      <c r="A733"/>
      <c r="B733"/>
      <c r="C733"/>
      <c r="D733" s="36"/>
      <c r="E733" s="169"/>
      <c r="F733" s="169"/>
      <c r="G733" s="170"/>
      <c r="H733" s="171"/>
      <c r="I733" s="76"/>
      <c r="J733" s="43"/>
    </row>
    <row r="734" spans="1:10" s="11" customFormat="1" ht="20.25" x14ac:dyDescent="0.3">
      <c r="A734" s="5"/>
      <c r="B734" s="5"/>
      <c r="C734" s="5"/>
      <c r="E734" s="119" t="s">
        <v>39</v>
      </c>
      <c r="F734" s="120"/>
      <c r="G734" s="155"/>
      <c r="H734" s="122"/>
      <c r="I734" s="76"/>
      <c r="J734" s="43"/>
    </row>
    <row r="735" spans="1:10" s="11" customFormat="1" ht="13.9" customHeight="1" x14ac:dyDescent="0.25">
      <c r="A735" s="70"/>
      <c r="B735" s="70"/>
      <c r="C735" s="70"/>
      <c r="E735" s="37" t="s">
        <v>751</v>
      </c>
      <c r="F735" s="125"/>
      <c r="G735" s="172"/>
      <c r="H735" s="127"/>
      <c r="I735" s="76"/>
      <c r="J735" s="43"/>
    </row>
    <row r="736" spans="1:10" x14ac:dyDescent="0.2">
      <c r="E736" s="88"/>
      <c r="F736" s="88"/>
      <c r="G736" s="27"/>
      <c r="H736" s="88"/>
      <c r="I736" s="65">
        <f t="shared" ref="I736" si="2">0/100</f>
        <v>0</v>
      </c>
      <c r="J736" s="18"/>
    </row>
    <row r="737" spans="1:10" s="11" customFormat="1" ht="20.25" x14ac:dyDescent="0.3">
      <c r="A737"/>
      <c r="B737"/>
      <c r="C737"/>
      <c r="D737" s="36"/>
      <c r="E737" s="119" t="s">
        <v>1166</v>
      </c>
      <c r="F737" s="120"/>
      <c r="G737" s="155">
        <f>SUM(G741:G802)</f>
        <v>785869800</v>
      </c>
      <c r="H737" s="122"/>
      <c r="I737" s="76"/>
      <c r="J737" s="43"/>
    </row>
    <row r="738" spans="1:10" s="11" customFormat="1" ht="16.149999999999999" customHeight="1" x14ac:dyDescent="0.25">
      <c r="A738" s="66"/>
      <c r="B738" s="66"/>
      <c r="C738" s="66"/>
      <c r="D738" s="36"/>
      <c r="E738" s="173" t="s">
        <v>660</v>
      </c>
      <c r="F738" s="120"/>
      <c r="G738" s="155"/>
      <c r="H738" s="122"/>
      <c r="I738" s="76"/>
      <c r="J738" s="43"/>
    </row>
    <row r="739" spans="1:10" s="66" customFormat="1" ht="15" x14ac:dyDescent="0.2">
      <c r="D739" s="36"/>
      <c r="E739" s="156" t="s">
        <v>6</v>
      </c>
      <c r="F739" s="37"/>
      <c r="G739" s="180">
        <f>SUM(H740)</f>
        <v>46700000</v>
      </c>
      <c r="H739" s="37"/>
      <c r="I739" s="18"/>
      <c r="J739" s="18"/>
    </row>
    <row r="740" spans="1:10" s="66" customFormat="1" x14ac:dyDescent="0.2">
      <c r="D740" s="36"/>
      <c r="E740" s="73" t="s">
        <v>24</v>
      </c>
      <c r="F740" s="73"/>
      <c r="G740" s="65"/>
      <c r="H740" s="175">
        <v>46700000</v>
      </c>
      <c r="I740" s="18"/>
      <c r="J740" s="18"/>
    </row>
    <row r="741" spans="1:10" ht="15" x14ac:dyDescent="0.2">
      <c r="E741" s="156" t="s">
        <v>22</v>
      </c>
      <c r="F741" s="37"/>
      <c r="G741" s="174">
        <f>SUM(H742:H743)</f>
        <v>195000000</v>
      </c>
      <c r="H741" s="37"/>
      <c r="I741" s="73"/>
      <c r="J741" s="18"/>
    </row>
    <row r="742" spans="1:10" s="5" customFormat="1" x14ac:dyDescent="0.2">
      <c r="A742" s="53">
        <v>2221</v>
      </c>
      <c r="B742" s="53">
        <v>5213</v>
      </c>
      <c r="C742" s="143">
        <v>20115000000</v>
      </c>
      <c r="D742" s="6"/>
      <c r="E742" s="73" t="s">
        <v>657</v>
      </c>
      <c r="F742" s="74" t="s">
        <v>309</v>
      </c>
      <c r="G742" s="75"/>
      <c r="H742" s="76">
        <v>185000000</v>
      </c>
      <c r="I742" s="88"/>
      <c r="J742" s="43"/>
    </row>
    <row r="743" spans="1:10" s="5" customFormat="1" x14ac:dyDescent="0.2">
      <c r="A743" s="53">
        <v>2221</v>
      </c>
      <c r="B743" s="53">
        <v>5213</v>
      </c>
      <c r="C743" s="143">
        <v>20116000000</v>
      </c>
      <c r="D743" s="6"/>
      <c r="E743" s="73" t="s">
        <v>658</v>
      </c>
      <c r="F743" s="74" t="s">
        <v>309</v>
      </c>
      <c r="G743" s="75"/>
      <c r="H743" s="76">
        <v>10000000</v>
      </c>
      <c r="I743" s="88"/>
      <c r="J743" s="43"/>
    </row>
    <row r="744" spans="1:10" s="11" customFormat="1" ht="15" x14ac:dyDescent="0.2">
      <c r="A744" s="66"/>
      <c r="B744" s="66"/>
      <c r="C744" s="66"/>
      <c r="D744" s="36"/>
      <c r="E744" s="156" t="s">
        <v>308</v>
      </c>
      <c r="F744" s="37"/>
      <c r="G744" s="174">
        <f>SUM(H745:H747)</f>
        <v>95000000</v>
      </c>
      <c r="H744" s="37"/>
      <c r="I744" s="76"/>
      <c r="J744" s="43"/>
    </row>
    <row r="745" spans="1:10" s="5" customFormat="1" x14ac:dyDescent="0.2">
      <c r="A745" s="53">
        <v>3745</v>
      </c>
      <c r="B745" s="53">
        <v>5169</v>
      </c>
      <c r="C745" s="143">
        <v>20120000000</v>
      </c>
      <c r="D745" s="6"/>
      <c r="E745" s="73" t="s">
        <v>304</v>
      </c>
      <c r="F745" s="74" t="s">
        <v>309</v>
      </c>
      <c r="G745" s="75"/>
      <c r="H745" s="76">
        <v>53200000</v>
      </c>
      <c r="I745" s="88"/>
      <c r="J745" s="43"/>
    </row>
    <row r="746" spans="1:10" s="5" customFormat="1" x14ac:dyDescent="0.2">
      <c r="A746" s="53">
        <v>3745</v>
      </c>
      <c r="B746" s="53">
        <v>5171</v>
      </c>
      <c r="C746" s="143">
        <v>20121000000</v>
      </c>
      <c r="D746" s="6"/>
      <c r="E746" s="73" t="s">
        <v>305</v>
      </c>
      <c r="F746" s="74" t="s">
        <v>309</v>
      </c>
      <c r="G746" s="75"/>
      <c r="H746" s="76">
        <v>20900000</v>
      </c>
      <c r="I746" s="88"/>
      <c r="J746" s="43"/>
    </row>
    <row r="747" spans="1:10" s="5" customFormat="1" x14ac:dyDescent="0.2">
      <c r="A747" s="53">
        <v>3745</v>
      </c>
      <c r="B747" s="53">
        <v>5169</v>
      </c>
      <c r="C747" s="152" t="s">
        <v>306</v>
      </c>
      <c r="D747" s="293"/>
      <c r="E747" s="73" t="s">
        <v>307</v>
      </c>
      <c r="F747" s="74" t="s">
        <v>309</v>
      </c>
      <c r="G747" s="75"/>
      <c r="H747" s="76">
        <v>20900000</v>
      </c>
      <c r="I747" s="88"/>
      <c r="J747" s="43"/>
    </row>
    <row r="748" spans="1:10" s="11" customFormat="1" ht="15" x14ac:dyDescent="0.2">
      <c r="A748"/>
      <c r="B748"/>
      <c r="C748"/>
      <c r="D748" s="36"/>
      <c r="E748" s="156" t="s">
        <v>659</v>
      </c>
      <c r="F748" s="37"/>
      <c r="G748" s="174">
        <f>SUM(H749:H752)</f>
        <v>89400000</v>
      </c>
      <c r="H748" s="176"/>
      <c r="I748" s="76"/>
      <c r="J748" s="43"/>
    </row>
    <row r="749" spans="1:10" s="5" customFormat="1" x14ac:dyDescent="0.2">
      <c r="A749" s="53">
        <v>3722</v>
      </c>
      <c r="B749" s="53">
        <v>5169</v>
      </c>
      <c r="C749" s="143">
        <v>20108000000</v>
      </c>
      <c r="D749" s="6"/>
      <c r="E749" s="73" t="s">
        <v>318</v>
      </c>
      <c r="F749" s="74" t="s">
        <v>309</v>
      </c>
      <c r="G749" s="75"/>
      <c r="H749" s="76">
        <v>64670000</v>
      </c>
      <c r="I749" s="88"/>
      <c r="J749" s="43"/>
    </row>
    <row r="750" spans="1:10" s="5" customFormat="1" x14ac:dyDescent="0.2">
      <c r="A750" s="53">
        <v>3724</v>
      </c>
      <c r="B750" s="53">
        <v>5169</v>
      </c>
      <c r="C750" s="143">
        <v>20109000000</v>
      </c>
      <c r="D750" s="6"/>
      <c r="E750" s="73" t="s">
        <v>319</v>
      </c>
      <c r="F750" s="74" t="s">
        <v>309</v>
      </c>
      <c r="G750" s="75"/>
      <c r="H750" s="76">
        <v>11360000</v>
      </c>
      <c r="I750" s="88"/>
      <c r="J750" s="43"/>
    </row>
    <row r="751" spans="1:10" s="5" customFormat="1" x14ac:dyDescent="0.2">
      <c r="A751" s="53">
        <v>3723</v>
      </c>
      <c r="B751" s="53">
        <v>5169</v>
      </c>
      <c r="C751" s="143">
        <v>20110000000</v>
      </c>
      <c r="D751" s="6"/>
      <c r="E751" s="73" t="s">
        <v>320</v>
      </c>
      <c r="F751" s="74" t="s">
        <v>309</v>
      </c>
      <c r="G751" s="75"/>
      <c r="H751" s="76">
        <v>7970000</v>
      </c>
      <c r="I751" s="88"/>
      <c r="J751" s="43"/>
    </row>
    <row r="752" spans="1:10" s="5" customFormat="1" x14ac:dyDescent="0.2">
      <c r="A752" s="53">
        <v>3721</v>
      </c>
      <c r="B752" s="53">
        <v>5169</v>
      </c>
      <c r="C752" s="143">
        <v>20111000000</v>
      </c>
      <c r="D752" s="6"/>
      <c r="E752" s="73" t="s">
        <v>321</v>
      </c>
      <c r="F752" s="74" t="s">
        <v>309</v>
      </c>
      <c r="G752" s="75"/>
      <c r="H752" s="76">
        <v>5400000</v>
      </c>
      <c r="I752" s="88"/>
      <c r="J752" s="43"/>
    </row>
    <row r="753" spans="1:10" ht="15" x14ac:dyDescent="0.2">
      <c r="E753" s="156" t="s">
        <v>752</v>
      </c>
      <c r="F753" s="38"/>
      <c r="G753" s="174">
        <f>SUM(H754:H757)</f>
        <v>34900000</v>
      </c>
      <c r="H753" s="176"/>
      <c r="I753" s="73"/>
      <c r="J753" s="18"/>
    </row>
    <row r="754" spans="1:10" s="5" customFormat="1" x14ac:dyDescent="0.2">
      <c r="A754" s="53">
        <v>3631</v>
      </c>
      <c r="B754" s="53">
        <v>5192</v>
      </c>
      <c r="C754" s="143">
        <v>20042000000</v>
      </c>
      <c r="D754" s="6"/>
      <c r="E754" s="73" t="s">
        <v>228</v>
      </c>
      <c r="F754" s="74" t="s">
        <v>309</v>
      </c>
      <c r="G754" s="75"/>
      <c r="H754" s="76">
        <v>16000000</v>
      </c>
      <c r="I754" s="88"/>
      <c r="J754" s="43"/>
    </row>
    <row r="755" spans="1:10" s="5" customFormat="1" x14ac:dyDescent="0.2">
      <c r="A755" s="53">
        <v>3631</v>
      </c>
      <c r="B755" s="53">
        <v>5139</v>
      </c>
      <c r="C755" s="143">
        <v>20044000000</v>
      </c>
      <c r="D755" s="6"/>
      <c r="E755" s="73" t="s">
        <v>281</v>
      </c>
      <c r="F755" s="74" t="s">
        <v>309</v>
      </c>
      <c r="G755" s="75"/>
      <c r="H755" s="76">
        <v>5900000</v>
      </c>
      <c r="I755" s="88"/>
      <c r="J755" s="43"/>
    </row>
    <row r="756" spans="1:10" s="5" customFormat="1" x14ac:dyDescent="0.2">
      <c r="A756" s="53">
        <v>3631</v>
      </c>
      <c r="B756" s="53">
        <v>5169</v>
      </c>
      <c r="C756" s="143">
        <v>20048000000</v>
      </c>
      <c r="D756" s="6"/>
      <c r="E756" s="73" t="s">
        <v>284</v>
      </c>
      <c r="F756" s="74" t="s">
        <v>309</v>
      </c>
      <c r="G756" s="75"/>
      <c r="H756" s="76">
        <v>12300000</v>
      </c>
      <c r="I756" s="88"/>
      <c r="J756" s="43"/>
    </row>
    <row r="757" spans="1:10" s="5" customFormat="1" x14ac:dyDescent="0.2">
      <c r="A757" s="53">
        <v>3631</v>
      </c>
      <c r="B757" s="53">
        <v>5172</v>
      </c>
      <c r="C757" s="143">
        <v>20783000000</v>
      </c>
      <c r="D757" s="6"/>
      <c r="E757" s="73" t="s">
        <v>299</v>
      </c>
      <c r="F757" s="74" t="s">
        <v>309</v>
      </c>
      <c r="G757" s="75"/>
      <c r="H757" s="76">
        <v>700000</v>
      </c>
      <c r="I757" s="88"/>
      <c r="J757" s="43"/>
    </row>
    <row r="758" spans="1:10" ht="15" x14ac:dyDescent="0.2">
      <c r="E758" s="156" t="s">
        <v>661</v>
      </c>
      <c r="F758" s="38"/>
      <c r="G758" s="177">
        <f>SUM(H759)</f>
        <v>35350000</v>
      </c>
      <c r="H758" s="176"/>
      <c r="I758" s="73"/>
      <c r="J758" s="18"/>
    </row>
    <row r="759" spans="1:10" s="57" customFormat="1" x14ac:dyDescent="0.2">
      <c r="A759" s="73">
        <v>6171</v>
      </c>
      <c r="B759" s="73">
        <v>5169</v>
      </c>
      <c r="C759" s="143">
        <v>20437000000</v>
      </c>
      <c r="D759" s="6"/>
      <c r="E759" s="73" t="s">
        <v>638</v>
      </c>
      <c r="F759" s="74" t="s">
        <v>636</v>
      </c>
      <c r="G759" s="55"/>
      <c r="H759" s="76">
        <v>35350000</v>
      </c>
      <c r="I759" s="65"/>
      <c r="J759" s="43"/>
    </row>
    <row r="760" spans="1:10" ht="15" x14ac:dyDescent="0.2">
      <c r="E760" s="156" t="s">
        <v>23</v>
      </c>
      <c r="F760" s="37"/>
      <c r="G760" s="177">
        <f>SUM(H761:H762)</f>
        <v>75580000</v>
      </c>
      <c r="H760" s="37"/>
      <c r="I760" s="65">
        <f t="shared" ref="I760" si="3">0/100</f>
        <v>0</v>
      </c>
      <c r="J760" s="43"/>
    </row>
    <row r="761" spans="1:10" s="57" customFormat="1" x14ac:dyDescent="0.2">
      <c r="A761" s="53">
        <v>3311</v>
      </c>
      <c r="B761" s="53">
        <v>5331</v>
      </c>
      <c r="C761" s="143">
        <v>20026000000</v>
      </c>
      <c r="D761" s="6"/>
      <c r="E761" s="73" t="s">
        <v>393</v>
      </c>
      <c r="F761" s="74" t="s">
        <v>370</v>
      </c>
      <c r="G761" s="85"/>
      <c r="H761" s="76">
        <v>73300000</v>
      </c>
      <c r="I761" s="65"/>
      <c r="J761" s="43"/>
    </row>
    <row r="762" spans="1:10" s="57" customFormat="1" x14ac:dyDescent="0.2">
      <c r="A762" s="53">
        <v>3311</v>
      </c>
      <c r="B762" s="53">
        <v>5331</v>
      </c>
      <c r="C762" s="143">
        <v>20028000000</v>
      </c>
      <c r="D762" s="6"/>
      <c r="E762" s="73" t="s">
        <v>394</v>
      </c>
      <c r="F762" s="74" t="s">
        <v>370</v>
      </c>
      <c r="G762" s="85"/>
      <c r="H762" s="76">
        <v>2280000</v>
      </c>
      <c r="I762" s="65"/>
      <c r="J762" s="43"/>
    </row>
    <row r="763" spans="1:10" s="11" customFormat="1" ht="15" x14ac:dyDescent="0.2">
      <c r="A763" s="66"/>
      <c r="B763" s="66"/>
      <c r="C763" s="66"/>
      <c r="D763" s="36"/>
      <c r="E763" s="156" t="s">
        <v>663</v>
      </c>
      <c r="F763" s="37"/>
      <c r="G763" s="177">
        <f>SUM(H764:H765)</f>
        <v>11171000</v>
      </c>
      <c r="H763" s="37"/>
      <c r="I763" s="76"/>
      <c r="J763" s="43"/>
    </row>
    <row r="764" spans="1:10" s="57" customFormat="1" x14ac:dyDescent="0.2">
      <c r="A764" s="53">
        <v>3311</v>
      </c>
      <c r="B764" s="53">
        <v>5331</v>
      </c>
      <c r="C764" s="143">
        <v>20026000000</v>
      </c>
      <c r="D764" s="6"/>
      <c r="E764" s="73" t="s">
        <v>395</v>
      </c>
      <c r="F764" s="74" t="s">
        <v>370</v>
      </c>
      <c r="G764" s="85"/>
      <c r="H764" s="76">
        <v>10600000</v>
      </c>
      <c r="I764" s="65"/>
      <c r="J764" s="43"/>
    </row>
    <row r="765" spans="1:10" s="57" customFormat="1" x14ac:dyDescent="0.2">
      <c r="A765" s="53">
        <v>3311</v>
      </c>
      <c r="B765" s="53">
        <v>5331</v>
      </c>
      <c r="C765" s="143">
        <v>20028000000</v>
      </c>
      <c r="D765" s="6"/>
      <c r="E765" s="73" t="s">
        <v>396</v>
      </c>
      <c r="F765" s="74" t="s">
        <v>370</v>
      </c>
      <c r="G765" s="85"/>
      <c r="H765" s="76">
        <v>571000</v>
      </c>
      <c r="I765" s="65"/>
      <c r="J765" s="43"/>
    </row>
    <row r="766" spans="1:10" s="11" customFormat="1" ht="15" x14ac:dyDescent="0.2">
      <c r="A766" s="66"/>
      <c r="B766" s="66"/>
      <c r="C766" s="66"/>
      <c r="D766" s="36"/>
      <c r="E766" s="156" t="s">
        <v>665</v>
      </c>
      <c r="F766" s="37"/>
      <c r="G766" s="177">
        <f>SUM(H767:H768)</f>
        <v>40001000</v>
      </c>
      <c r="H766" s="37"/>
      <c r="I766" s="76"/>
      <c r="J766" s="43"/>
    </row>
    <row r="767" spans="1:10" s="57" customFormat="1" x14ac:dyDescent="0.2">
      <c r="A767" s="53">
        <v>3741</v>
      </c>
      <c r="B767" s="53">
        <v>5331</v>
      </c>
      <c r="C767" s="143">
        <v>20026000000</v>
      </c>
      <c r="D767" s="6"/>
      <c r="E767" s="73" t="s">
        <v>391</v>
      </c>
      <c r="F767" s="74" t="s">
        <v>370</v>
      </c>
      <c r="G767" s="85"/>
      <c r="H767" s="76">
        <v>30000000</v>
      </c>
      <c r="I767" s="65"/>
      <c r="J767" s="43"/>
    </row>
    <row r="768" spans="1:10" s="57" customFormat="1" x14ac:dyDescent="0.2">
      <c r="A768" s="53">
        <v>3741</v>
      </c>
      <c r="B768" s="53">
        <v>5331</v>
      </c>
      <c r="C768" s="143">
        <v>20028000000</v>
      </c>
      <c r="D768" s="6"/>
      <c r="E768" s="73" t="s">
        <v>392</v>
      </c>
      <c r="F768" s="74" t="s">
        <v>370</v>
      </c>
      <c r="G768" s="85"/>
      <c r="H768" s="76">
        <v>10001000</v>
      </c>
      <c r="I768" s="65"/>
      <c r="J768" s="43"/>
    </row>
    <row r="769" spans="1:10" s="70" customFormat="1" ht="15" x14ac:dyDescent="0.2">
      <c r="A769" s="6"/>
      <c r="B769" s="6"/>
      <c r="C769" s="6"/>
      <c r="D769" s="6"/>
      <c r="E769" s="156" t="s">
        <v>664</v>
      </c>
      <c r="F769" s="37"/>
      <c r="G769" s="177">
        <f>SUM(H770:H771)</f>
        <v>13511000</v>
      </c>
      <c r="H769" s="37"/>
      <c r="I769" s="88"/>
      <c r="J769" s="43"/>
    </row>
    <row r="770" spans="1:10" s="57" customFormat="1" x14ac:dyDescent="0.2">
      <c r="A770" s="53">
        <v>3741</v>
      </c>
      <c r="B770" s="53">
        <v>5331</v>
      </c>
      <c r="C770" s="143">
        <v>20026000000</v>
      </c>
      <c r="D770" s="6"/>
      <c r="E770" s="73" t="s">
        <v>389</v>
      </c>
      <c r="F770" s="74" t="s">
        <v>370</v>
      </c>
      <c r="G770" s="85"/>
      <c r="H770" s="76">
        <v>10700000</v>
      </c>
      <c r="I770" s="65"/>
      <c r="J770" s="43"/>
    </row>
    <row r="771" spans="1:10" s="57" customFormat="1" x14ac:dyDescent="0.2">
      <c r="A771" s="53">
        <v>3741</v>
      </c>
      <c r="B771" s="53">
        <v>5331</v>
      </c>
      <c r="C771" s="143">
        <v>20028000000</v>
      </c>
      <c r="D771" s="6"/>
      <c r="E771" s="73" t="s">
        <v>390</v>
      </c>
      <c r="F771" s="74" t="s">
        <v>370</v>
      </c>
      <c r="G771" s="85"/>
      <c r="H771" s="76">
        <v>2811000</v>
      </c>
      <c r="I771" s="65"/>
      <c r="J771" s="43"/>
    </row>
    <row r="772" spans="1:10" s="11" customFormat="1" ht="15" x14ac:dyDescent="0.2">
      <c r="A772"/>
      <c r="B772"/>
      <c r="C772"/>
      <c r="D772" s="36"/>
      <c r="E772" s="156" t="s">
        <v>29</v>
      </c>
      <c r="F772" s="37"/>
      <c r="G772" s="177">
        <f>SUM(H773)</f>
        <v>200000</v>
      </c>
      <c r="H772" s="37"/>
      <c r="I772" s="76"/>
      <c r="J772" s="43"/>
    </row>
    <row r="773" spans="1:10" s="57" customFormat="1" x14ac:dyDescent="0.2">
      <c r="A773" s="53">
        <v>3319</v>
      </c>
      <c r="B773" s="53">
        <v>5221</v>
      </c>
      <c r="C773" s="143">
        <v>20345000000</v>
      </c>
      <c r="D773" s="6"/>
      <c r="E773" s="73" t="s">
        <v>387</v>
      </c>
      <c r="F773" s="74" t="s">
        <v>370</v>
      </c>
      <c r="G773" s="85"/>
      <c r="H773" s="76">
        <v>200000</v>
      </c>
      <c r="I773" s="65"/>
      <c r="J773" s="43"/>
    </row>
    <row r="774" spans="1:10" s="70" customFormat="1" ht="15" x14ac:dyDescent="0.2">
      <c r="A774" s="6"/>
      <c r="B774" s="6"/>
      <c r="C774" s="6"/>
      <c r="D774" s="6"/>
      <c r="E774" s="156" t="s">
        <v>662</v>
      </c>
      <c r="F774" s="37"/>
      <c r="G774" s="177">
        <f>SUM(H775)</f>
        <v>4600000</v>
      </c>
      <c r="H774" s="37"/>
      <c r="I774" s="88"/>
      <c r="J774" s="43"/>
    </row>
    <row r="775" spans="1:10" s="59" customFormat="1" x14ac:dyDescent="0.2">
      <c r="A775" s="53">
        <v>3599</v>
      </c>
      <c r="B775" s="53">
        <v>5331</v>
      </c>
      <c r="C775" s="143">
        <v>20026000000</v>
      </c>
      <c r="D775" s="6"/>
      <c r="E775" s="73" t="s">
        <v>562</v>
      </c>
      <c r="F775" s="74" t="s">
        <v>564</v>
      </c>
      <c r="G775" s="85"/>
      <c r="H775" s="76">
        <v>4600000</v>
      </c>
      <c r="I775" s="65"/>
      <c r="J775" s="43"/>
    </row>
    <row r="776" spans="1:10" s="11" customFormat="1" ht="15" x14ac:dyDescent="0.2">
      <c r="A776" s="66"/>
      <c r="B776" s="66"/>
      <c r="C776" s="66"/>
      <c r="D776" s="36"/>
      <c r="E776" s="156" t="s">
        <v>666</v>
      </c>
      <c r="F776" s="37"/>
      <c r="G776" s="177">
        <f>SUM(H777:H780)</f>
        <v>82463746</v>
      </c>
      <c r="H776" s="37"/>
      <c r="I776" s="76"/>
      <c r="J776" s="43"/>
    </row>
    <row r="777" spans="1:10" s="11" customFormat="1" x14ac:dyDescent="0.2">
      <c r="A777" s="70"/>
      <c r="B777" s="70"/>
      <c r="C777" s="70"/>
      <c r="E777" s="73" t="s">
        <v>753</v>
      </c>
      <c r="F777" s="29"/>
      <c r="G777" s="178"/>
      <c r="H777" s="40">
        <v>24835000</v>
      </c>
      <c r="I777" s="76"/>
      <c r="J777" s="54"/>
    </row>
    <row r="778" spans="1:10" s="11" customFormat="1" x14ac:dyDescent="0.2">
      <c r="A778" s="66"/>
      <c r="B778" s="66"/>
      <c r="C778" s="66"/>
      <c r="D778" s="36"/>
      <c r="E778" s="73" t="s">
        <v>754</v>
      </c>
      <c r="F778" s="73"/>
      <c r="G778" s="179"/>
      <c r="H778" s="40">
        <v>41590000</v>
      </c>
      <c r="I778" s="76"/>
      <c r="J778" s="43"/>
    </row>
    <row r="779" spans="1:10" s="11" customFormat="1" x14ac:dyDescent="0.2">
      <c r="A779" s="66"/>
      <c r="B779" s="66"/>
      <c r="C779" s="66"/>
      <c r="D779" s="36"/>
      <c r="E779" s="73" t="s">
        <v>10</v>
      </c>
      <c r="F779" s="73"/>
      <c r="G779" s="179"/>
      <c r="H779" s="40">
        <v>965803</v>
      </c>
      <c r="I779" s="76"/>
      <c r="J779" s="43"/>
    </row>
    <row r="780" spans="1:10" s="11" customFormat="1" x14ac:dyDescent="0.2">
      <c r="A780" s="66"/>
      <c r="B780" s="66"/>
      <c r="C780" s="66"/>
      <c r="D780" s="36"/>
      <c r="E780" s="73" t="s">
        <v>755</v>
      </c>
      <c r="F780" s="73"/>
      <c r="G780" s="179"/>
      <c r="H780" s="40">
        <v>15072943</v>
      </c>
      <c r="I780" s="76"/>
      <c r="J780" s="43"/>
    </row>
    <row r="781" spans="1:10" s="11" customFormat="1" ht="15" x14ac:dyDescent="0.2">
      <c r="A781" s="66"/>
      <c r="B781" s="66"/>
      <c r="C781" s="66"/>
      <c r="D781" s="36"/>
      <c r="E781" s="156" t="s">
        <v>667</v>
      </c>
      <c r="F781" s="37"/>
      <c r="G781" s="177">
        <f>SUM(H782:H784)</f>
        <v>28096254</v>
      </c>
      <c r="H781" s="37"/>
      <c r="I781" s="76"/>
      <c r="J781" s="43"/>
    </row>
    <row r="782" spans="1:10" s="11" customFormat="1" x14ac:dyDescent="0.2">
      <c r="A782" s="66"/>
      <c r="B782" s="66"/>
      <c r="C782" s="66"/>
      <c r="D782" s="36"/>
      <c r="E782" s="73" t="s">
        <v>753</v>
      </c>
      <c r="F782" s="73"/>
      <c r="G782" s="179"/>
      <c r="H782" s="54">
        <v>5355000</v>
      </c>
      <c r="I782" s="76"/>
      <c r="J782" s="43"/>
    </row>
    <row r="783" spans="1:10" s="11" customFormat="1" x14ac:dyDescent="0.2">
      <c r="A783" s="66"/>
      <c r="B783" s="66"/>
      <c r="C783" s="66"/>
      <c r="D783" s="36"/>
      <c r="E783" s="73" t="s">
        <v>754</v>
      </c>
      <c r="F783" s="73"/>
      <c r="G783" s="179"/>
      <c r="H783" s="54">
        <v>15585000</v>
      </c>
      <c r="I783" s="76"/>
      <c r="J783" s="43"/>
    </row>
    <row r="784" spans="1:10" s="11" customFormat="1" x14ac:dyDescent="0.2">
      <c r="A784" s="66"/>
      <c r="B784" s="66"/>
      <c r="C784" s="66"/>
      <c r="D784" s="36"/>
      <c r="E784" s="73" t="s">
        <v>755</v>
      </c>
      <c r="F784" s="73"/>
      <c r="G784" s="179"/>
      <c r="H784" s="54">
        <v>7156254</v>
      </c>
      <c r="I784" s="76"/>
      <c r="J784" s="43"/>
    </row>
    <row r="785" spans="1:10" s="11" customFormat="1" ht="15" x14ac:dyDescent="0.2">
      <c r="A785" s="66"/>
      <c r="B785" s="66"/>
      <c r="C785" s="66"/>
      <c r="D785" s="36"/>
      <c r="E785" s="156" t="s">
        <v>668</v>
      </c>
      <c r="F785" s="37"/>
      <c r="G785" s="177">
        <f>SUM(H786:H787)</f>
        <v>19467000</v>
      </c>
      <c r="H785" s="37"/>
      <c r="I785" s="76"/>
      <c r="J785" s="43"/>
    </row>
    <row r="786" spans="1:10" s="59" customFormat="1" x14ac:dyDescent="0.2">
      <c r="A786" s="53">
        <v>3599</v>
      </c>
      <c r="B786" s="53">
        <v>5331</v>
      </c>
      <c r="C786" s="143">
        <v>20026000000</v>
      </c>
      <c r="D786" s="6"/>
      <c r="E786" s="73" t="s">
        <v>560</v>
      </c>
      <c r="F786" s="74" t="s">
        <v>564</v>
      </c>
      <c r="G786" s="85"/>
      <c r="H786" s="76">
        <v>18700000</v>
      </c>
      <c r="I786" s="65"/>
      <c r="J786" s="43"/>
    </row>
    <row r="787" spans="1:10" s="59" customFormat="1" x14ac:dyDescent="0.2">
      <c r="A787" s="53">
        <v>3599</v>
      </c>
      <c r="B787" s="53">
        <v>5331</v>
      </c>
      <c r="C787" s="143">
        <v>20028000000</v>
      </c>
      <c r="D787" s="6"/>
      <c r="E787" s="73" t="s">
        <v>561</v>
      </c>
      <c r="F787" s="74" t="s">
        <v>564</v>
      </c>
      <c r="G787" s="85"/>
      <c r="H787" s="76">
        <v>767000</v>
      </c>
      <c r="I787" s="65"/>
      <c r="J787" s="43"/>
    </row>
    <row r="788" spans="1:10" s="11" customFormat="1" ht="15" x14ac:dyDescent="0.2">
      <c r="A788" s="66"/>
      <c r="B788" s="66"/>
      <c r="C788" s="66"/>
      <c r="D788" s="36"/>
      <c r="E788" s="156" t="s">
        <v>669</v>
      </c>
      <c r="F788" s="37"/>
      <c r="G788" s="177">
        <f>SUM(H789:H790)</f>
        <v>25150000</v>
      </c>
      <c r="H788" s="37"/>
      <c r="I788" s="76"/>
      <c r="J788" s="43"/>
    </row>
    <row r="789" spans="1:10" s="59" customFormat="1" x14ac:dyDescent="0.2">
      <c r="A789" s="53">
        <v>3529</v>
      </c>
      <c r="B789" s="53">
        <v>5331</v>
      </c>
      <c r="C789" s="143">
        <v>20026000000</v>
      </c>
      <c r="D789" s="6"/>
      <c r="E789" s="73" t="s">
        <v>558</v>
      </c>
      <c r="F789" s="74" t="s">
        <v>564</v>
      </c>
      <c r="G789" s="85"/>
      <c r="H789" s="76">
        <v>24195000</v>
      </c>
      <c r="I789" s="65"/>
      <c r="J789" s="43"/>
    </row>
    <row r="790" spans="1:10" s="59" customFormat="1" x14ac:dyDescent="0.2">
      <c r="A790" s="53">
        <v>3529</v>
      </c>
      <c r="B790" s="53">
        <v>5331</v>
      </c>
      <c r="C790" s="143">
        <v>20028000000</v>
      </c>
      <c r="D790" s="6"/>
      <c r="E790" s="73" t="s">
        <v>559</v>
      </c>
      <c r="F790" s="74" t="s">
        <v>564</v>
      </c>
      <c r="G790" s="85"/>
      <c r="H790" s="76">
        <v>955000</v>
      </c>
      <c r="I790" s="65"/>
      <c r="J790" s="43"/>
    </row>
    <row r="791" spans="1:10" ht="15" x14ac:dyDescent="0.2">
      <c r="E791" s="156" t="s">
        <v>674</v>
      </c>
      <c r="F791" s="38"/>
      <c r="G791" s="177">
        <f>SUM(H792:H794)</f>
        <v>5400000</v>
      </c>
      <c r="H791" s="176"/>
      <c r="I791" s="73"/>
      <c r="J791" s="18"/>
    </row>
    <row r="792" spans="1:10" s="59" customFormat="1" x14ac:dyDescent="0.2">
      <c r="A792" s="53">
        <v>4399</v>
      </c>
      <c r="B792" s="53">
        <v>5221</v>
      </c>
      <c r="C792" s="143">
        <v>20350000000</v>
      </c>
      <c r="D792" s="6"/>
      <c r="E792" s="73" t="s">
        <v>563</v>
      </c>
      <c r="F792" s="74" t="s">
        <v>743</v>
      </c>
      <c r="G792" s="75"/>
      <c r="H792" s="76">
        <v>4400000</v>
      </c>
      <c r="I792" s="65"/>
      <c r="J792" s="43"/>
    </row>
    <row r="793" spans="1:10" s="66" customFormat="1" x14ac:dyDescent="0.2">
      <c r="A793" s="6"/>
      <c r="B793" s="6"/>
      <c r="C793" s="6"/>
      <c r="D793" s="6"/>
      <c r="E793" s="73" t="s">
        <v>756</v>
      </c>
      <c r="F793" s="74" t="s">
        <v>743</v>
      </c>
      <c r="G793" s="75"/>
      <c r="H793" s="76">
        <v>1000000</v>
      </c>
      <c r="I793" s="65"/>
      <c r="J793" s="43"/>
    </row>
    <row r="794" spans="1:10" ht="15" x14ac:dyDescent="0.2">
      <c r="E794" s="156" t="s">
        <v>770</v>
      </c>
      <c r="F794" s="38"/>
      <c r="G794" s="177">
        <f>SUM(H795:H798)</f>
        <v>15000000</v>
      </c>
      <c r="H794" s="176"/>
      <c r="I794" s="73"/>
      <c r="J794" s="18"/>
    </row>
    <row r="795" spans="1:10" s="66" customFormat="1" x14ac:dyDescent="0.2">
      <c r="A795" s="73">
        <v>3412</v>
      </c>
      <c r="B795" s="73">
        <v>5213</v>
      </c>
      <c r="C795" s="143">
        <v>20279000000</v>
      </c>
      <c r="D795" s="6"/>
      <c r="E795" s="73" t="s">
        <v>729</v>
      </c>
      <c r="F795" s="74" t="s">
        <v>696</v>
      </c>
      <c r="G795" s="86"/>
      <c r="H795" s="65">
        <v>9600000</v>
      </c>
      <c r="I795" s="18"/>
      <c r="J795" s="18"/>
    </row>
    <row r="796" spans="1:10" s="66" customFormat="1" x14ac:dyDescent="0.2">
      <c r="A796" s="73">
        <v>3412</v>
      </c>
      <c r="B796" s="73">
        <v>5213</v>
      </c>
      <c r="C796" s="143">
        <v>20280000000</v>
      </c>
      <c r="D796" s="6"/>
      <c r="E796" s="73" t="s">
        <v>730</v>
      </c>
      <c r="F796" s="74" t="s">
        <v>696</v>
      </c>
      <c r="G796" s="86"/>
      <c r="H796" s="65">
        <v>1500000</v>
      </c>
      <c r="I796" s="18"/>
      <c r="J796" s="18"/>
    </row>
    <row r="797" spans="1:10" s="66" customFormat="1" x14ac:dyDescent="0.2">
      <c r="A797" s="73">
        <v>3412</v>
      </c>
      <c r="B797" s="73">
        <v>5213</v>
      </c>
      <c r="C797" s="143">
        <v>20281000000</v>
      </c>
      <c r="D797" s="6"/>
      <c r="E797" s="73" t="s">
        <v>731</v>
      </c>
      <c r="F797" s="74" t="s">
        <v>696</v>
      </c>
      <c r="G797" s="86"/>
      <c r="H797" s="65">
        <v>900000</v>
      </c>
      <c r="I797" s="18"/>
      <c r="J797" s="18"/>
    </row>
    <row r="798" spans="1:10" s="66" customFormat="1" x14ac:dyDescent="0.2">
      <c r="A798" s="73">
        <v>3412</v>
      </c>
      <c r="B798" s="73">
        <v>5213</v>
      </c>
      <c r="C798" s="143">
        <v>20282000000</v>
      </c>
      <c r="D798" s="6"/>
      <c r="E798" s="73" t="s">
        <v>732</v>
      </c>
      <c r="F798" s="74" t="s">
        <v>696</v>
      </c>
      <c r="G798" s="86"/>
      <c r="H798" s="65">
        <v>3000000</v>
      </c>
      <c r="I798" s="18"/>
      <c r="J798" s="18"/>
    </row>
    <row r="799" spans="1:10" s="66" customFormat="1" ht="15" x14ac:dyDescent="0.2">
      <c r="D799" s="36"/>
      <c r="E799" s="156" t="s">
        <v>748</v>
      </c>
      <c r="F799" s="38"/>
      <c r="G799" s="177">
        <f>SUM(H800:H801)</f>
        <v>15579800</v>
      </c>
      <c r="H799" s="176"/>
      <c r="I799" s="73"/>
      <c r="J799" s="18"/>
    </row>
    <row r="800" spans="1:10" s="66" customFormat="1" x14ac:dyDescent="0.2">
      <c r="A800" s="73">
        <v>3412</v>
      </c>
      <c r="B800" s="73">
        <v>5169</v>
      </c>
      <c r="C800" s="143">
        <v>20287000000</v>
      </c>
      <c r="D800" s="6"/>
      <c r="E800" s="74" t="s">
        <v>707</v>
      </c>
      <c r="F800" s="74" t="s">
        <v>696</v>
      </c>
      <c r="G800" s="86"/>
      <c r="H800" s="97">
        <v>15579800</v>
      </c>
      <c r="I800" s="18"/>
      <c r="J800" s="18"/>
    </row>
    <row r="801" spans="1:16381" s="11" customFormat="1" x14ac:dyDescent="0.2">
      <c r="A801" s="66"/>
      <c r="B801" s="66"/>
      <c r="C801" s="66"/>
      <c r="D801" s="36"/>
      <c r="E801" s="73"/>
      <c r="F801" s="73"/>
      <c r="G801" s="65"/>
      <c r="H801" s="63"/>
      <c r="I801" s="76"/>
      <c r="J801" s="43"/>
    </row>
    <row r="802" spans="1:16381" s="11" customFormat="1" x14ac:dyDescent="0.2">
      <c r="A802" s="66"/>
      <c r="B802" s="66"/>
      <c r="C802" s="66"/>
      <c r="D802" s="36"/>
      <c r="E802" s="73"/>
      <c r="F802" s="73"/>
      <c r="G802" s="65"/>
      <c r="H802" s="63"/>
      <c r="I802" s="76"/>
      <c r="J802" s="43"/>
    </row>
    <row r="803" spans="1:16381" s="11" customFormat="1" ht="20.25" x14ac:dyDescent="0.3">
      <c r="A803"/>
      <c r="B803"/>
      <c r="C803"/>
      <c r="D803" s="36"/>
      <c r="E803" s="119" t="s">
        <v>40</v>
      </c>
      <c r="F803" s="120"/>
      <c r="G803" s="155">
        <f>G804+G820+G826+G828+G835+G844+G846+G851+G853+G855+G861</f>
        <v>122500000</v>
      </c>
      <c r="H803" s="122"/>
      <c r="I803" s="76"/>
      <c r="J803" s="43"/>
    </row>
    <row r="804" spans="1:16381" s="11" customFormat="1" ht="15" x14ac:dyDescent="0.2">
      <c r="A804"/>
      <c r="B804"/>
      <c r="C804"/>
      <c r="D804" s="36"/>
      <c r="E804" s="156" t="s">
        <v>25</v>
      </c>
      <c r="F804" s="37"/>
      <c r="G804" s="174">
        <f>SUM(H805:H819)</f>
        <v>22000000</v>
      </c>
      <c r="H804" s="37"/>
      <c r="I804" s="76"/>
      <c r="J804" s="299" t="s">
        <v>766</v>
      </c>
    </row>
    <row r="805" spans="1:16381" s="5" customFormat="1" x14ac:dyDescent="0.2">
      <c r="A805" s="50">
        <v>3111</v>
      </c>
      <c r="B805" s="50">
        <v>6122</v>
      </c>
      <c r="C805" s="151">
        <v>20138000000</v>
      </c>
      <c r="D805" s="6"/>
      <c r="E805" s="51" t="s">
        <v>1238</v>
      </c>
      <c r="F805" s="73" t="s">
        <v>276</v>
      </c>
      <c r="G805" s="18"/>
      <c r="H805" s="76">
        <v>500000</v>
      </c>
      <c r="I805" s="18"/>
      <c r="J805" s="300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  <c r="EB805" s="49"/>
      <c r="EC805" s="49"/>
      <c r="ED805" s="49"/>
      <c r="EE805" s="49"/>
      <c r="EF805" s="49"/>
      <c r="EG805" s="49"/>
      <c r="EH805" s="49"/>
      <c r="EI805" s="49"/>
      <c r="EJ805" s="49"/>
      <c r="EK805" s="49"/>
      <c r="EL805" s="49"/>
      <c r="EM805" s="49"/>
      <c r="EN805" s="49"/>
      <c r="EO805" s="49"/>
      <c r="EP805" s="49"/>
      <c r="EQ805" s="49"/>
      <c r="ER805" s="49"/>
      <c r="ES805" s="49"/>
      <c r="ET805" s="49"/>
      <c r="EU805" s="49"/>
      <c r="EV805" s="49"/>
      <c r="EW805" s="49"/>
      <c r="EX805" s="49"/>
      <c r="EY805" s="49"/>
      <c r="EZ805" s="49"/>
      <c r="FA805" s="49"/>
      <c r="FB805" s="49"/>
      <c r="FC805" s="49"/>
      <c r="FD805" s="49"/>
      <c r="FE805" s="49"/>
      <c r="FF805" s="49"/>
      <c r="FG805" s="49"/>
      <c r="FH805" s="49"/>
      <c r="FI805" s="49"/>
      <c r="FJ805" s="49"/>
      <c r="FK805" s="49"/>
      <c r="FL805" s="49"/>
      <c r="FM805" s="49"/>
      <c r="FN805" s="49"/>
      <c r="FO805" s="49"/>
      <c r="FP805" s="49"/>
      <c r="FQ805" s="49"/>
      <c r="FR805" s="49"/>
      <c r="FS805" s="49"/>
      <c r="FT805" s="49"/>
      <c r="FU805" s="49"/>
      <c r="FV805" s="49"/>
      <c r="FW805" s="49"/>
      <c r="FX805" s="49"/>
      <c r="FY805" s="49"/>
      <c r="FZ805" s="49"/>
      <c r="GA805" s="49"/>
      <c r="GB805" s="49"/>
      <c r="GC805" s="49"/>
      <c r="GD805" s="49"/>
      <c r="GE805" s="49"/>
      <c r="GF805" s="49"/>
      <c r="GG805" s="49"/>
      <c r="GH805" s="49"/>
      <c r="GI805" s="49"/>
      <c r="GJ805" s="49"/>
      <c r="GK805" s="49"/>
      <c r="GL805" s="49"/>
      <c r="GM805" s="49"/>
      <c r="GN805" s="49"/>
      <c r="GO805" s="49"/>
      <c r="GP805" s="49"/>
      <c r="GQ805" s="49"/>
      <c r="GR805" s="49"/>
      <c r="GS805" s="49"/>
      <c r="GT805" s="49"/>
      <c r="GU805" s="49"/>
      <c r="GV805" s="49"/>
      <c r="GW805" s="49"/>
      <c r="GX805" s="49"/>
      <c r="GY805" s="49"/>
      <c r="GZ805" s="49"/>
      <c r="HA805" s="49"/>
      <c r="HB805" s="49"/>
      <c r="HC805" s="49"/>
      <c r="HD805" s="49"/>
      <c r="HE805" s="49"/>
      <c r="HF805" s="49"/>
      <c r="HG805" s="49"/>
      <c r="HH805" s="49"/>
      <c r="HI805" s="49"/>
      <c r="HJ805" s="49"/>
      <c r="HK805" s="49"/>
      <c r="HL805" s="49"/>
      <c r="HM805" s="49"/>
      <c r="HN805" s="49"/>
      <c r="HO805" s="49"/>
      <c r="HP805" s="49"/>
      <c r="HQ805" s="49"/>
      <c r="HR805" s="49"/>
      <c r="HS805" s="49"/>
      <c r="HT805" s="49"/>
      <c r="HU805" s="49"/>
      <c r="HV805" s="49"/>
      <c r="HW805" s="49"/>
      <c r="HX805" s="49"/>
      <c r="HY805" s="49"/>
      <c r="HZ805" s="49"/>
      <c r="IA805" s="49"/>
      <c r="IB805" s="49"/>
      <c r="IC805" s="49"/>
      <c r="ID805" s="49"/>
      <c r="IE805" s="49"/>
      <c r="IF805" s="49"/>
      <c r="IG805" s="49"/>
      <c r="IH805" s="49"/>
      <c r="II805" s="49"/>
      <c r="IJ805" s="49"/>
      <c r="IK805" s="49"/>
      <c r="IL805" s="49"/>
      <c r="IM805" s="49"/>
      <c r="IN805" s="49"/>
      <c r="IO805" s="49"/>
      <c r="IP805" s="49"/>
      <c r="IQ805" s="49"/>
      <c r="IR805" s="49"/>
      <c r="IS805" s="49"/>
      <c r="IT805" s="49"/>
      <c r="IU805" s="49"/>
      <c r="IV805" s="49"/>
      <c r="IW805" s="49"/>
      <c r="IX805" s="49"/>
      <c r="IY805" s="49"/>
      <c r="IZ805" s="49"/>
      <c r="JA805" s="49"/>
      <c r="JB805" s="49"/>
      <c r="JC805" s="49"/>
      <c r="JD805" s="49"/>
      <c r="JE805" s="49"/>
      <c r="JF805" s="49"/>
      <c r="JG805" s="49"/>
      <c r="JH805" s="49"/>
      <c r="JI805" s="49"/>
      <c r="JJ805" s="49"/>
      <c r="JK805" s="49"/>
      <c r="JL805" s="49"/>
      <c r="JM805" s="49"/>
      <c r="JN805" s="49"/>
      <c r="JO805" s="49"/>
      <c r="JP805" s="49"/>
      <c r="JQ805" s="49"/>
      <c r="JR805" s="49"/>
      <c r="JS805" s="49"/>
      <c r="JT805" s="49"/>
      <c r="JU805" s="49"/>
      <c r="JV805" s="49"/>
      <c r="JW805" s="49"/>
      <c r="JX805" s="49"/>
      <c r="JY805" s="49"/>
      <c r="JZ805" s="49"/>
      <c r="KA805" s="49"/>
      <c r="KB805" s="49"/>
      <c r="KC805" s="49"/>
      <c r="KD805" s="49"/>
      <c r="KE805" s="49"/>
      <c r="KF805" s="49"/>
      <c r="KG805" s="49"/>
      <c r="KH805" s="49"/>
      <c r="KI805" s="49"/>
      <c r="KJ805" s="49"/>
      <c r="KK805" s="49"/>
      <c r="KL805" s="49"/>
      <c r="KM805" s="49"/>
      <c r="KN805" s="49"/>
      <c r="KO805" s="49"/>
      <c r="KP805" s="49"/>
      <c r="KQ805" s="49"/>
      <c r="KR805" s="49"/>
      <c r="KS805" s="49"/>
      <c r="KT805" s="49"/>
      <c r="KU805" s="49"/>
      <c r="KV805" s="49"/>
      <c r="KW805" s="49"/>
      <c r="KX805" s="49"/>
      <c r="KY805" s="49"/>
      <c r="KZ805" s="49"/>
      <c r="LA805" s="49"/>
      <c r="LB805" s="49"/>
      <c r="LC805" s="49"/>
      <c r="LD805" s="49"/>
      <c r="LE805" s="49"/>
      <c r="LF805" s="49"/>
      <c r="LG805" s="49"/>
      <c r="LH805" s="49"/>
      <c r="LI805" s="49"/>
      <c r="LJ805" s="49"/>
      <c r="LK805" s="49"/>
      <c r="LL805" s="49"/>
      <c r="LM805" s="49"/>
      <c r="LN805" s="49"/>
      <c r="LO805" s="49"/>
      <c r="LP805" s="49"/>
      <c r="LQ805" s="49"/>
      <c r="LR805" s="49"/>
      <c r="LS805" s="49"/>
      <c r="LT805" s="49"/>
      <c r="LU805" s="49"/>
      <c r="LV805" s="49"/>
      <c r="LW805" s="49"/>
      <c r="LX805" s="49"/>
      <c r="LY805" s="49"/>
      <c r="LZ805" s="49"/>
      <c r="MA805" s="49"/>
      <c r="MB805" s="49"/>
      <c r="MC805" s="49"/>
      <c r="MD805" s="49"/>
      <c r="ME805" s="49"/>
      <c r="MF805" s="49"/>
      <c r="MG805" s="49"/>
      <c r="MH805" s="49"/>
      <c r="MI805" s="49"/>
      <c r="MJ805" s="49"/>
      <c r="MK805" s="49"/>
      <c r="ML805" s="49"/>
      <c r="MM805" s="49"/>
      <c r="MN805" s="49"/>
      <c r="MO805" s="49"/>
      <c r="MP805" s="49"/>
      <c r="MQ805" s="49"/>
      <c r="MR805" s="49"/>
      <c r="MS805" s="49"/>
      <c r="MT805" s="49"/>
      <c r="MU805" s="49"/>
      <c r="MV805" s="49"/>
      <c r="MW805" s="49"/>
      <c r="MX805" s="49"/>
      <c r="MY805" s="49"/>
      <c r="MZ805" s="49"/>
      <c r="NA805" s="49"/>
      <c r="NB805" s="49"/>
      <c r="NC805" s="49"/>
      <c r="ND805" s="49"/>
      <c r="NE805" s="49"/>
      <c r="NF805" s="49"/>
      <c r="NG805" s="49"/>
      <c r="NH805" s="49"/>
      <c r="NI805" s="49"/>
      <c r="NJ805" s="49"/>
      <c r="NK805" s="49"/>
      <c r="NL805" s="49"/>
      <c r="NM805" s="49"/>
      <c r="NN805" s="49"/>
      <c r="NO805" s="49"/>
      <c r="NP805" s="49"/>
      <c r="NQ805" s="49"/>
      <c r="NR805" s="49"/>
      <c r="NS805" s="49"/>
      <c r="NT805" s="49"/>
      <c r="NU805" s="49"/>
      <c r="NV805" s="49"/>
      <c r="NW805" s="49"/>
      <c r="NX805" s="49"/>
      <c r="NY805" s="49"/>
      <c r="NZ805" s="49"/>
      <c r="OA805" s="49"/>
      <c r="OB805" s="49"/>
      <c r="OC805" s="49"/>
      <c r="OD805" s="49"/>
      <c r="OE805" s="49"/>
      <c r="OF805" s="49"/>
      <c r="OG805" s="49"/>
      <c r="OH805" s="49"/>
      <c r="OI805" s="49"/>
      <c r="OJ805" s="49"/>
      <c r="OK805" s="49"/>
      <c r="OL805" s="49"/>
      <c r="OM805" s="49"/>
      <c r="ON805" s="49"/>
      <c r="OO805" s="49"/>
      <c r="OP805" s="49"/>
      <c r="OQ805" s="49"/>
      <c r="OR805" s="49"/>
      <c r="OS805" s="49"/>
      <c r="OT805" s="49"/>
      <c r="OU805" s="49"/>
      <c r="OV805" s="49"/>
      <c r="OW805" s="49"/>
      <c r="OX805" s="49"/>
      <c r="OY805" s="49"/>
      <c r="OZ805" s="49"/>
      <c r="PA805" s="49"/>
      <c r="PB805" s="49"/>
      <c r="PC805" s="49"/>
      <c r="PD805" s="49"/>
      <c r="PE805" s="49"/>
      <c r="PF805" s="49"/>
      <c r="PG805" s="49"/>
      <c r="PH805" s="49"/>
      <c r="PI805" s="49"/>
      <c r="PJ805" s="49"/>
      <c r="PK805" s="49"/>
      <c r="PL805" s="49"/>
      <c r="PM805" s="49"/>
      <c r="PN805" s="49"/>
      <c r="PO805" s="49"/>
      <c r="PP805" s="49"/>
      <c r="PQ805" s="49"/>
      <c r="PR805" s="49"/>
      <c r="PS805" s="49"/>
      <c r="PT805" s="49"/>
      <c r="PU805" s="49"/>
      <c r="PV805" s="49"/>
      <c r="PW805" s="49"/>
      <c r="PX805" s="49"/>
      <c r="PY805" s="49"/>
      <c r="PZ805" s="49"/>
      <c r="QA805" s="49"/>
      <c r="QB805" s="49"/>
      <c r="QC805" s="49"/>
      <c r="QD805" s="49"/>
      <c r="QE805" s="49"/>
      <c r="QF805" s="49"/>
      <c r="QG805" s="49"/>
      <c r="QH805" s="49"/>
      <c r="QI805" s="49"/>
      <c r="QJ805" s="49"/>
      <c r="QK805" s="49"/>
      <c r="QL805" s="49"/>
      <c r="QM805" s="49"/>
      <c r="QN805" s="49"/>
      <c r="QO805" s="49"/>
      <c r="QP805" s="49"/>
      <c r="QQ805" s="49"/>
      <c r="QR805" s="49"/>
      <c r="QS805" s="49"/>
      <c r="QT805" s="49"/>
      <c r="QU805" s="49"/>
      <c r="QV805" s="49"/>
      <c r="QW805" s="49"/>
      <c r="QX805" s="49"/>
      <c r="QY805" s="49"/>
      <c r="QZ805" s="49"/>
      <c r="RA805" s="49"/>
      <c r="RB805" s="49"/>
      <c r="RC805" s="49"/>
      <c r="RD805" s="49"/>
      <c r="RE805" s="49"/>
      <c r="RF805" s="49"/>
      <c r="RG805" s="49"/>
      <c r="RH805" s="49"/>
      <c r="RI805" s="49"/>
      <c r="RJ805" s="49"/>
      <c r="RK805" s="49"/>
      <c r="RL805" s="49"/>
      <c r="RM805" s="49"/>
      <c r="RN805" s="49"/>
      <c r="RO805" s="49"/>
      <c r="RP805" s="49"/>
      <c r="RQ805" s="49"/>
      <c r="RR805" s="49"/>
      <c r="RS805" s="49"/>
      <c r="RT805" s="49"/>
      <c r="RU805" s="49"/>
      <c r="RV805" s="49"/>
      <c r="RW805" s="49"/>
      <c r="RX805" s="49"/>
      <c r="RY805" s="49"/>
      <c r="RZ805" s="49"/>
      <c r="SA805" s="49"/>
      <c r="SB805" s="49"/>
      <c r="SC805" s="49"/>
      <c r="SD805" s="49"/>
      <c r="SE805" s="49"/>
      <c r="SF805" s="49"/>
      <c r="SG805" s="49"/>
      <c r="SH805" s="49"/>
      <c r="SI805" s="49"/>
      <c r="SJ805" s="49"/>
      <c r="SK805" s="49"/>
      <c r="SL805" s="49"/>
      <c r="SM805" s="49"/>
      <c r="SN805" s="49"/>
      <c r="SO805" s="49"/>
      <c r="SP805" s="49"/>
      <c r="SQ805" s="49"/>
      <c r="SR805" s="49"/>
      <c r="SS805" s="49"/>
      <c r="ST805" s="49"/>
      <c r="SU805" s="49"/>
      <c r="SV805" s="49"/>
      <c r="SW805" s="49"/>
      <c r="SX805" s="49"/>
      <c r="SY805" s="49"/>
      <c r="SZ805" s="49"/>
      <c r="TA805" s="49"/>
      <c r="TB805" s="49"/>
      <c r="TC805" s="49"/>
      <c r="TD805" s="49"/>
      <c r="TE805" s="49"/>
      <c r="TF805" s="49"/>
      <c r="TG805" s="49"/>
      <c r="TH805" s="49"/>
      <c r="TI805" s="49"/>
      <c r="TJ805" s="49"/>
      <c r="TK805" s="49"/>
      <c r="TL805" s="49"/>
      <c r="TM805" s="49"/>
      <c r="TN805" s="49"/>
      <c r="TO805" s="49"/>
      <c r="TP805" s="49"/>
      <c r="TQ805" s="49"/>
      <c r="TR805" s="49"/>
      <c r="TS805" s="49"/>
      <c r="TT805" s="49"/>
      <c r="TU805" s="49"/>
      <c r="TV805" s="49"/>
      <c r="TW805" s="49"/>
      <c r="TX805" s="49"/>
      <c r="TY805" s="49"/>
      <c r="TZ805" s="49"/>
      <c r="UA805" s="49"/>
      <c r="UB805" s="49"/>
      <c r="UC805" s="49"/>
      <c r="UD805" s="49"/>
      <c r="UE805" s="49"/>
      <c r="UF805" s="49"/>
      <c r="UG805" s="49"/>
      <c r="UH805" s="49"/>
      <c r="UI805" s="49"/>
      <c r="UJ805" s="49"/>
      <c r="UK805" s="49"/>
      <c r="UL805" s="49"/>
      <c r="UM805" s="49"/>
      <c r="UN805" s="49"/>
      <c r="UO805" s="49"/>
      <c r="UP805" s="49"/>
      <c r="UQ805" s="49"/>
      <c r="UR805" s="49"/>
      <c r="US805" s="49"/>
      <c r="UT805" s="49"/>
      <c r="UU805" s="49"/>
      <c r="UV805" s="49"/>
      <c r="UW805" s="49"/>
      <c r="UX805" s="49"/>
      <c r="UY805" s="49"/>
      <c r="UZ805" s="49"/>
      <c r="VA805" s="49"/>
      <c r="VB805" s="49"/>
      <c r="VC805" s="49"/>
      <c r="VD805" s="49"/>
      <c r="VE805" s="49"/>
      <c r="VF805" s="49"/>
      <c r="VG805" s="49"/>
      <c r="VH805" s="49"/>
      <c r="VI805" s="49"/>
      <c r="VJ805" s="49"/>
      <c r="VK805" s="49"/>
      <c r="VL805" s="49"/>
      <c r="VM805" s="49"/>
      <c r="VN805" s="49"/>
      <c r="VO805" s="49"/>
      <c r="VP805" s="49"/>
      <c r="VQ805" s="49"/>
      <c r="VR805" s="49"/>
      <c r="VS805" s="49"/>
      <c r="VT805" s="49"/>
      <c r="VU805" s="49"/>
      <c r="VV805" s="49"/>
      <c r="VW805" s="49"/>
      <c r="VX805" s="49"/>
      <c r="VY805" s="49"/>
      <c r="VZ805" s="49"/>
      <c r="WA805" s="49"/>
      <c r="WB805" s="49"/>
      <c r="WC805" s="49"/>
      <c r="WD805" s="49"/>
      <c r="WE805" s="49"/>
      <c r="WF805" s="49"/>
      <c r="WG805" s="49"/>
      <c r="WH805" s="49"/>
      <c r="WI805" s="49"/>
      <c r="WJ805" s="49"/>
      <c r="WK805" s="49"/>
      <c r="WL805" s="49"/>
      <c r="WM805" s="49"/>
      <c r="WN805" s="49"/>
      <c r="WO805" s="49"/>
      <c r="WP805" s="49"/>
      <c r="WQ805" s="49"/>
      <c r="WR805" s="49"/>
      <c r="WS805" s="49"/>
      <c r="WT805" s="49"/>
      <c r="WU805" s="49"/>
      <c r="WV805" s="49"/>
      <c r="WW805" s="49"/>
      <c r="WX805" s="49"/>
      <c r="WY805" s="49"/>
      <c r="WZ805" s="49"/>
      <c r="XA805" s="49"/>
      <c r="XB805" s="49"/>
      <c r="XC805" s="49"/>
      <c r="XD805" s="49"/>
      <c r="XE805" s="49"/>
      <c r="XF805" s="49"/>
      <c r="XG805" s="49"/>
      <c r="XH805" s="49"/>
      <c r="XI805" s="49"/>
      <c r="XJ805" s="49"/>
      <c r="XK805" s="49"/>
      <c r="XL805" s="49"/>
      <c r="XM805" s="49"/>
      <c r="XN805" s="49"/>
      <c r="XO805" s="49"/>
      <c r="XP805" s="49"/>
      <c r="XQ805" s="49"/>
      <c r="XR805" s="49"/>
      <c r="XS805" s="49"/>
      <c r="XT805" s="49"/>
      <c r="XU805" s="49"/>
      <c r="XV805" s="49"/>
      <c r="XW805" s="49"/>
      <c r="XX805" s="49"/>
      <c r="XY805" s="49"/>
      <c r="XZ805" s="49"/>
      <c r="YA805" s="49"/>
      <c r="YB805" s="49"/>
      <c r="YC805" s="49"/>
      <c r="YD805" s="49"/>
      <c r="YE805" s="49"/>
      <c r="YF805" s="49"/>
      <c r="YG805" s="49"/>
      <c r="YH805" s="49"/>
      <c r="YI805" s="49"/>
      <c r="YJ805" s="49"/>
      <c r="YK805" s="49"/>
      <c r="YL805" s="49"/>
      <c r="YM805" s="49"/>
      <c r="YN805" s="49"/>
      <c r="YO805" s="49"/>
      <c r="YP805" s="49"/>
      <c r="YQ805" s="49"/>
      <c r="YR805" s="49"/>
      <c r="YS805" s="49"/>
      <c r="YT805" s="49"/>
      <c r="YU805" s="49"/>
      <c r="YV805" s="49"/>
      <c r="YW805" s="49"/>
      <c r="YX805" s="49"/>
      <c r="YY805" s="49"/>
      <c r="YZ805" s="49"/>
      <c r="ZA805" s="49"/>
      <c r="ZB805" s="49"/>
      <c r="ZC805" s="49"/>
      <c r="ZD805" s="49"/>
      <c r="ZE805" s="49"/>
      <c r="ZF805" s="49"/>
      <c r="ZG805" s="49"/>
      <c r="ZH805" s="49"/>
      <c r="ZI805" s="49"/>
      <c r="ZJ805" s="49"/>
      <c r="ZK805" s="49"/>
      <c r="ZL805" s="49"/>
      <c r="ZM805" s="49"/>
      <c r="ZN805" s="49"/>
      <c r="ZO805" s="49"/>
      <c r="ZP805" s="49"/>
      <c r="ZQ805" s="49"/>
      <c r="ZR805" s="49"/>
      <c r="ZS805" s="49"/>
      <c r="ZT805" s="49"/>
      <c r="ZU805" s="49"/>
      <c r="ZV805" s="49"/>
      <c r="ZW805" s="49"/>
      <c r="ZX805" s="49"/>
      <c r="ZY805" s="49"/>
      <c r="ZZ805" s="49"/>
      <c r="AAA805" s="49"/>
      <c r="AAB805" s="49"/>
      <c r="AAC805" s="49"/>
      <c r="AAD805" s="49"/>
      <c r="AAE805" s="49"/>
      <c r="AAF805" s="49"/>
      <c r="AAG805" s="49"/>
      <c r="AAH805" s="49"/>
      <c r="AAI805" s="49"/>
      <c r="AAJ805" s="49"/>
      <c r="AAK805" s="49"/>
      <c r="AAL805" s="49"/>
      <c r="AAM805" s="49"/>
      <c r="AAN805" s="49"/>
      <c r="AAO805" s="49"/>
      <c r="AAP805" s="49"/>
      <c r="AAQ805" s="49"/>
      <c r="AAR805" s="49"/>
      <c r="AAS805" s="49"/>
      <c r="AAT805" s="49"/>
      <c r="AAU805" s="49"/>
      <c r="AAV805" s="49"/>
      <c r="AAW805" s="49"/>
      <c r="AAX805" s="49"/>
      <c r="AAY805" s="49"/>
      <c r="AAZ805" s="49"/>
      <c r="ABA805" s="49"/>
      <c r="ABB805" s="49"/>
      <c r="ABC805" s="49"/>
      <c r="ABD805" s="49"/>
      <c r="ABE805" s="49"/>
      <c r="ABF805" s="49"/>
      <c r="ABG805" s="49"/>
      <c r="ABH805" s="49"/>
      <c r="ABI805" s="49"/>
      <c r="ABJ805" s="49"/>
      <c r="ABK805" s="49"/>
      <c r="ABL805" s="49"/>
      <c r="ABM805" s="49"/>
      <c r="ABN805" s="49"/>
      <c r="ABO805" s="49"/>
      <c r="ABP805" s="49"/>
      <c r="ABQ805" s="49"/>
      <c r="ABR805" s="49"/>
      <c r="ABS805" s="49"/>
      <c r="ABT805" s="49"/>
      <c r="ABU805" s="49"/>
      <c r="ABV805" s="49"/>
      <c r="ABW805" s="49"/>
      <c r="ABX805" s="49"/>
      <c r="ABY805" s="49"/>
      <c r="ABZ805" s="49"/>
      <c r="ACA805" s="49"/>
      <c r="ACB805" s="49"/>
      <c r="ACC805" s="49"/>
      <c r="ACD805" s="49"/>
      <c r="ACE805" s="49"/>
      <c r="ACF805" s="49"/>
      <c r="ACG805" s="49"/>
      <c r="ACH805" s="49"/>
      <c r="ACI805" s="49"/>
      <c r="ACJ805" s="49"/>
      <c r="ACK805" s="49"/>
      <c r="ACL805" s="49"/>
      <c r="ACM805" s="49"/>
      <c r="ACN805" s="49"/>
      <c r="ACO805" s="49"/>
      <c r="ACP805" s="49"/>
      <c r="ACQ805" s="49"/>
      <c r="ACR805" s="49"/>
      <c r="ACS805" s="49"/>
      <c r="ACT805" s="49"/>
      <c r="ACU805" s="49"/>
      <c r="ACV805" s="49"/>
      <c r="ACW805" s="49"/>
      <c r="ACX805" s="49"/>
      <c r="ACY805" s="49"/>
      <c r="ACZ805" s="49"/>
      <c r="ADA805" s="49"/>
      <c r="ADB805" s="49"/>
      <c r="ADC805" s="49"/>
      <c r="ADD805" s="49"/>
      <c r="ADE805" s="49"/>
      <c r="ADF805" s="49"/>
      <c r="ADG805" s="49"/>
      <c r="ADH805" s="49"/>
      <c r="ADI805" s="49"/>
      <c r="ADJ805" s="49"/>
      <c r="ADK805" s="49"/>
      <c r="ADL805" s="49"/>
      <c r="ADM805" s="49"/>
      <c r="ADN805" s="49"/>
      <c r="ADO805" s="49"/>
      <c r="ADP805" s="49"/>
      <c r="ADQ805" s="49"/>
      <c r="ADR805" s="49"/>
      <c r="ADS805" s="49"/>
      <c r="ADT805" s="49"/>
      <c r="ADU805" s="49"/>
      <c r="ADV805" s="49"/>
      <c r="ADW805" s="49"/>
      <c r="ADX805" s="49"/>
      <c r="ADY805" s="49"/>
      <c r="ADZ805" s="49"/>
      <c r="AEA805" s="49"/>
      <c r="AEB805" s="49"/>
      <c r="AEC805" s="49"/>
      <c r="AED805" s="49"/>
      <c r="AEE805" s="49"/>
      <c r="AEF805" s="49"/>
      <c r="AEG805" s="49"/>
      <c r="AEH805" s="49"/>
      <c r="AEI805" s="49"/>
      <c r="AEJ805" s="49"/>
      <c r="AEK805" s="49"/>
      <c r="AEL805" s="49"/>
      <c r="AEM805" s="49"/>
      <c r="AEN805" s="49"/>
      <c r="AEO805" s="49"/>
      <c r="AEP805" s="49"/>
      <c r="AEQ805" s="49"/>
      <c r="AER805" s="49"/>
      <c r="AES805" s="49"/>
      <c r="AET805" s="49"/>
      <c r="AEU805" s="49"/>
      <c r="AEV805" s="49"/>
      <c r="AEW805" s="49"/>
      <c r="AEX805" s="49"/>
      <c r="AEY805" s="49"/>
      <c r="AEZ805" s="49"/>
      <c r="AFA805" s="49"/>
      <c r="AFB805" s="49"/>
      <c r="AFC805" s="49"/>
      <c r="AFD805" s="49"/>
      <c r="AFE805" s="49"/>
      <c r="AFF805" s="49"/>
      <c r="AFG805" s="49"/>
      <c r="AFH805" s="49"/>
      <c r="AFI805" s="49"/>
      <c r="AFJ805" s="49"/>
      <c r="AFK805" s="49"/>
      <c r="AFL805" s="49"/>
      <c r="AFM805" s="49"/>
      <c r="AFN805" s="49"/>
      <c r="AFO805" s="49"/>
      <c r="AFP805" s="49"/>
      <c r="AFQ805" s="49"/>
      <c r="AFR805" s="49"/>
      <c r="AFS805" s="49"/>
      <c r="AFT805" s="49"/>
      <c r="AFU805" s="49"/>
      <c r="AFV805" s="49"/>
      <c r="AFW805" s="49"/>
      <c r="AFX805" s="49"/>
      <c r="AFY805" s="49"/>
      <c r="AFZ805" s="49"/>
      <c r="AGA805" s="49"/>
      <c r="AGB805" s="49"/>
      <c r="AGC805" s="49"/>
      <c r="AGD805" s="49"/>
      <c r="AGE805" s="49"/>
      <c r="AGF805" s="49"/>
      <c r="AGG805" s="49"/>
      <c r="AGH805" s="49"/>
      <c r="AGI805" s="49"/>
      <c r="AGJ805" s="49"/>
      <c r="AGK805" s="49"/>
      <c r="AGL805" s="49"/>
      <c r="AGM805" s="49"/>
      <c r="AGN805" s="49"/>
      <c r="AGO805" s="49"/>
      <c r="AGP805" s="49"/>
      <c r="AGQ805" s="49"/>
      <c r="AGR805" s="49"/>
      <c r="AGS805" s="49"/>
      <c r="AGT805" s="49"/>
      <c r="AGU805" s="49"/>
      <c r="AGV805" s="49"/>
      <c r="AGW805" s="49"/>
      <c r="AGX805" s="49"/>
      <c r="AGY805" s="49"/>
      <c r="AGZ805" s="49"/>
      <c r="AHA805" s="49"/>
      <c r="AHB805" s="49"/>
      <c r="AHC805" s="49"/>
      <c r="AHD805" s="49"/>
      <c r="AHE805" s="49"/>
      <c r="AHF805" s="49"/>
      <c r="AHG805" s="49"/>
      <c r="AHH805" s="49"/>
      <c r="AHI805" s="49"/>
      <c r="AHJ805" s="49"/>
      <c r="AHK805" s="49"/>
      <c r="AHL805" s="49"/>
      <c r="AHM805" s="49"/>
      <c r="AHN805" s="49"/>
      <c r="AHO805" s="49"/>
      <c r="AHP805" s="49"/>
      <c r="AHQ805" s="49"/>
      <c r="AHR805" s="49"/>
      <c r="AHS805" s="49"/>
      <c r="AHT805" s="49"/>
      <c r="AHU805" s="49"/>
      <c r="AHV805" s="49"/>
      <c r="AHW805" s="49"/>
      <c r="AHX805" s="49"/>
      <c r="AHY805" s="49"/>
      <c r="AHZ805" s="49"/>
      <c r="AIA805" s="49"/>
      <c r="AIB805" s="49"/>
      <c r="AIC805" s="49"/>
      <c r="AID805" s="49"/>
      <c r="AIE805" s="49"/>
      <c r="AIF805" s="49"/>
      <c r="AIG805" s="49"/>
      <c r="AIH805" s="49"/>
      <c r="AII805" s="49"/>
      <c r="AIJ805" s="49"/>
      <c r="AIK805" s="49"/>
      <c r="AIL805" s="49"/>
      <c r="AIM805" s="49"/>
      <c r="AIN805" s="49"/>
      <c r="AIO805" s="49"/>
      <c r="AIP805" s="49"/>
      <c r="AIQ805" s="49"/>
      <c r="AIR805" s="49"/>
      <c r="AIS805" s="49"/>
      <c r="AIT805" s="49"/>
      <c r="AIU805" s="49"/>
      <c r="AIV805" s="49"/>
      <c r="AIW805" s="49"/>
      <c r="AIX805" s="49"/>
      <c r="AIY805" s="49"/>
      <c r="AIZ805" s="49"/>
      <c r="AJA805" s="49"/>
      <c r="AJB805" s="49"/>
      <c r="AJC805" s="49"/>
      <c r="AJD805" s="49"/>
      <c r="AJE805" s="49"/>
      <c r="AJF805" s="49"/>
      <c r="AJG805" s="49"/>
      <c r="AJH805" s="49"/>
      <c r="AJI805" s="49"/>
      <c r="AJJ805" s="49"/>
      <c r="AJK805" s="49"/>
      <c r="AJL805" s="49"/>
      <c r="AJM805" s="49"/>
      <c r="AJN805" s="49"/>
      <c r="AJO805" s="49"/>
      <c r="AJP805" s="49"/>
      <c r="AJQ805" s="49"/>
      <c r="AJR805" s="49"/>
      <c r="AJS805" s="49"/>
      <c r="AJT805" s="49"/>
      <c r="AJU805" s="49"/>
      <c r="AJV805" s="49"/>
      <c r="AJW805" s="49"/>
      <c r="AJX805" s="49"/>
      <c r="AJY805" s="49"/>
      <c r="AJZ805" s="49"/>
      <c r="AKA805" s="49"/>
      <c r="AKB805" s="49"/>
      <c r="AKC805" s="49"/>
      <c r="AKD805" s="49"/>
      <c r="AKE805" s="49"/>
      <c r="AKF805" s="49"/>
      <c r="AKG805" s="49"/>
      <c r="AKH805" s="49"/>
      <c r="AKI805" s="49"/>
      <c r="AKJ805" s="49"/>
      <c r="AKK805" s="49"/>
      <c r="AKL805" s="49"/>
      <c r="AKM805" s="49"/>
      <c r="AKN805" s="49"/>
      <c r="AKO805" s="49"/>
      <c r="AKP805" s="49"/>
      <c r="AKQ805" s="49"/>
      <c r="AKR805" s="49"/>
      <c r="AKS805" s="49"/>
      <c r="AKT805" s="49"/>
      <c r="AKU805" s="49"/>
      <c r="AKV805" s="49"/>
      <c r="AKW805" s="49"/>
      <c r="AKX805" s="49"/>
      <c r="AKY805" s="49"/>
      <c r="AKZ805" s="49"/>
      <c r="ALA805" s="49"/>
      <c r="ALB805" s="49"/>
      <c r="ALC805" s="49"/>
      <c r="ALD805" s="49"/>
      <c r="ALE805" s="49"/>
      <c r="ALF805" s="49"/>
      <c r="ALG805" s="49"/>
      <c r="ALH805" s="49"/>
      <c r="ALI805" s="49"/>
      <c r="ALJ805" s="49"/>
      <c r="ALK805" s="49"/>
      <c r="ALL805" s="49"/>
      <c r="ALM805" s="49"/>
      <c r="ALN805" s="49"/>
      <c r="ALO805" s="49"/>
      <c r="ALP805" s="49"/>
      <c r="ALQ805" s="49"/>
      <c r="ALR805" s="49"/>
      <c r="ALS805" s="49"/>
      <c r="ALT805" s="49"/>
      <c r="ALU805" s="49"/>
      <c r="ALV805" s="49"/>
      <c r="ALW805" s="49"/>
      <c r="ALX805" s="49"/>
      <c r="ALY805" s="49"/>
      <c r="ALZ805" s="49"/>
      <c r="AMA805" s="49"/>
      <c r="AMB805" s="49"/>
      <c r="AMC805" s="49"/>
      <c r="AMD805" s="49"/>
      <c r="AME805" s="49"/>
      <c r="AMF805" s="49"/>
      <c r="AMG805" s="49"/>
      <c r="AMH805" s="49"/>
      <c r="AMI805" s="49"/>
      <c r="AMJ805" s="49"/>
      <c r="AMK805" s="49"/>
      <c r="AML805" s="49"/>
      <c r="AMM805" s="49"/>
      <c r="AMN805" s="49"/>
      <c r="AMO805" s="49"/>
      <c r="AMP805" s="49"/>
      <c r="AMQ805" s="49"/>
      <c r="AMR805" s="49"/>
      <c r="AMS805" s="49"/>
      <c r="AMT805" s="49"/>
      <c r="AMU805" s="49"/>
      <c r="AMV805" s="49"/>
      <c r="AMW805" s="49"/>
      <c r="AMX805" s="49"/>
      <c r="AMY805" s="49"/>
      <c r="AMZ805" s="49"/>
      <c r="ANA805" s="49"/>
      <c r="ANB805" s="49"/>
      <c r="ANC805" s="49"/>
      <c r="AND805" s="49"/>
      <c r="ANE805" s="49"/>
      <c r="ANF805" s="49"/>
      <c r="ANG805" s="49"/>
      <c r="ANH805" s="49"/>
      <c r="ANI805" s="49"/>
      <c r="ANJ805" s="49"/>
      <c r="ANK805" s="49"/>
      <c r="ANL805" s="49"/>
      <c r="ANM805" s="49"/>
      <c r="ANN805" s="49"/>
      <c r="ANO805" s="49"/>
      <c r="ANP805" s="49"/>
      <c r="ANQ805" s="49"/>
      <c r="ANR805" s="49"/>
      <c r="ANS805" s="49"/>
      <c r="ANT805" s="49"/>
      <c r="ANU805" s="49"/>
      <c r="ANV805" s="49"/>
      <c r="ANW805" s="49"/>
      <c r="ANX805" s="49"/>
      <c r="ANY805" s="49"/>
      <c r="ANZ805" s="49"/>
      <c r="AOA805" s="49"/>
      <c r="AOB805" s="49"/>
      <c r="AOC805" s="49"/>
      <c r="AOD805" s="49"/>
      <c r="AOE805" s="49"/>
      <c r="AOF805" s="49"/>
      <c r="AOG805" s="49"/>
      <c r="AOH805" s="49"/>
      <c r="AOI805" s="49"/>
      <c r="AOJ805" s="49"/>
      <c r="AOK805" s="49"/>
      <c r="AOL805" s="49"/>
      <c r="AOM805" s="49"/>
      <c r="AON805" s="49"/>
      <c r="AOO805" s="49"/>
      <c r="AOP805" s="49"/>
      <c r="AOQ805" s="49"/>
      <c r="AOR805" s="49"/>
      <c r="AOS805" s="49"/>
      <c r="AOT805" s="49"/>
      <c r="AOU805" s="49"/>
      <c r="AOV805" s="49"/>
      <c r="AOW805" s="49"/>
      <c r="AOX805" s="49"/>
      <c r="AOY805" s="49"/>
      <c r="AOZ805" s="49"/>
      <c r="APA805" s="49"/>
      <c r="APB805" s="49"/>
      <c r="APC805" s="49"/>
      <c r="APD805" s="49"/>
      <c r="APE805" s="49"/>
      <c r="APF805" s="49"/>
      <c r="APG805" s="49"/>
      <c r="APH805" s="49"/>
      <c r="API805" s="49"/>
      <c r="APJ805" s="49"/>
      <c r="APK805" s="49"/>
      <c r="APL805" s="49"/>
      <c r="APM805" s="49"/>
      <c r="APN805" s="49"/>
      <c r="APO805" s="49"/>
      <c r="APP805" s="49"/>
      <c r="APQ805" s="49"/>
      <c r="APR805" s="49"/>
      <c r="APS805" s="49"/>
      <c r="APT805" s="49"/>
      <c r="APU805" s="49"/>
      <c r="APV805" s="49"/>
      <c r="APW805" s="49"/>
      <c r="APX805" s="49"/>
      <c r="APY805" s="49"/>
      <c r="APZ805" s="49"/>
      <c r="AQA805" s="49"/>
      <c r="AQB805" s="49"/>
      <c r="AQC805" s="49"/>
      <c r="AQD805" s="49"/>
      <c r="AQE805" s="49"/>
      <c r="AQF805" s="49"/>
      <c r="AQG805" s="49"/>
      <c r="AQH805" s="49"/>
      <c r="AQI805" s="49"/>
      <c r="AQJ805" s="49"/>
      <c r="AQK805" s="49"/>
      <c r="AQL805" s="49"/>
      <c r="AQM805" s="49"/>
      <c r="AQN805" s="49"/>
      <c r="AQO805" s="49"/>
      <c r="AQP805" s="49"/>
      <c r="AQQ805" s="49"/>
      <c r="AQR805" s="49"/>
      <c r="AQS805" s="49"/>
      <c r="AQT805" s="49"/>
      <c r="AQU805" s="49"/>
      <c r="AQV805" s="49"/>
      <c r="AQW805" s="49"/>
      <c r="AQX805" s="49"/>
      <c r="AQY805" s="49"/>
      <c r="AQZ805" s="49"/>
      <c r="ARA805" s="49"/>
      <c r="ARB805" s="49"/>
      <c r="ARC805" s="49"/>
      <c r="ARD805" s="49"/>
      <c r="ARE805" s="49"/>
      <c r="ARF805" s="49"/>
      <c r="ARG805" s="49"/>
      <c r="ARH805" s="49"/>
      <c r="ARI805" s="49"/>
      <c r="ARJ805" s="49"/>
      <c r="ARK805" s="49"/>
      <c r="ARL805" s="49"/>
      <c r="ARM805" s="49"/>
      <c r="ARN805" s="49"/>
      <c r="ARO805" s="49"/>
      <c r="ARP805" s="49"/>
      <c r="ARQ805" s="49"/>
      <c r="ARR805" s="49"/>
      <c r="ARS805" s="49"/>
      <c r="ART805" s="49"/>
      <c r="ARU805" s="49"/>
      <c r="ARV805" s="49"/>
      <c r="ARW805" s="49"/>
      <c r="ARX805" s="49"/>
      <c r="ARY805" s="49"/>
      <c r="ARZ805" s="49"/>
      <c r="ASA805" s="49"/>
      <c r="ASB805" s="49"/>
      <c r="ASC805" s="49"/>
      <c r="ASD805" s="49"/>
      <c r="ASE805" s="49"/>
      <c r="ASF805" s="49"/>
      <c r="ASG805" s="49"/>
      <c r="ASH805" s="49"/>
      <c r="ASI805" s="49"/>
      <c r="ASJ805" s="49"/>
      <c r="ASK805" s="49"/>
      <c r="ASL805" s="49"/>
      <c r="ASM805" s="49"/>
      <c r="ASN805" s="49"/>
      <c r="ASO805" s="49"/>
      <c r="ASP805" s="49"/>
      <c r="ASQ805" s="49"/>
      <c r="ASR805" s="49"/>
      <c r="ASS805" s="49"/>
      <c r="AST805" s="49"/>
      <c r="ASU805" s="49"/>
      <c r="ASV805" s="49"/>
      <c r="ASW805" s="49"/>
      <c r="ASX805" s="49"/>
      <c r="ASY805" s="49"/>
      <c r="ASZ805" s="49"/>
      <c r="ATA805" s="49"/>
      <c r="ATB805" s="49"/>
      <c r="ATC805" s="49"/>
      <c r="ATD805" s="49"/>
      <c r="ATE805" s="49"/>
      <c r="ATF805" s="49"/>
      <c r="ATG805" s="49"/>
      <c r="ATH805" s="49"/>
      <c r="ATI805" s="49"/>
      <c r="ATJ805" s="49"/>
      <c r="ATK805" s="49"/>
      <c r="ATL805" s="49"/>
      <c r="ATM805" s="49"/>
      <c r="ATN805" s="49"/>
      <c r="ATO805" s="49"/>
      <c r="ATP805" s="49"/>
      <c r="ATQ805" s="49"/>
      <c r="ATR805" s="49"/>
      <c r="ATS805" s="49"/>
      <c r="ATT805" s="49"/>
      <c r="ATU805" s="49"/>
      <c r="ATV805" s="49"/>
      <c r="ATW805" s="49"/>
      <c r="ATX805" s="49"/>
      <c r="ATY805" s="49"/>
      <c r="ATZ805" s="49"/>
      <c r="AUA805" s="49"/>
      <c r="AUB805" s="49"/>
      <c r="AUC805" s="49"/>
      <c r="AUD805" s="49"/>
      <c r="AUE805" s="49"/>
      <c r="AUF805" s="49"/>
      <c r="AUG805" s="49"/>
      <c r="AUH805" s="49"/>
      <c r="AUI805" s="49"/>
      <c r="AUJ805" s="49"/>
      <c r="AUK805" s="49"/>
      <c r="AUL805" s="49"/>
      <c r="AUM805" s="49"/>
      <c r="AUN805" s="49"/>
      <c r="AUO805" s="49"/>
      <c r="AUP805" s="49"/>
      <c r="AUQ805" s="49"/>
      <c r="AUR805" s="49"/>
      <c r="AUS805" s="49"/>
      <c r="AUT805" s="49"/>
      <c r="AUU805" s="49"/>
      <c r="AUV805" s="49"/>
      <c r="AUW805" s="49"/>
      <c r="AUX805" s="49"/>
      <c r="AUY805" s="49"/>
      <c r="AUZ805" s="49"/>
      <c r="AVA805" s="49"/>
      <c r="AVB805" s="49"/>
      <c r="AVC805" s="49"/>
      <c r="AVD805" s="49"/>
      <c r="AVE805" s="49"/>
      <c r="AVF805" s="49"/>
      <c r="AVG805" s="49"/>
      <c r="AVH805" s="49"/>
      <c r="AVI805" s="49"/>
      <c r="AVJ805" s="49"/>
      <c r="AVK805" s="49"/>
      <c r="AVL805" s="49"/>
      <c r="AVM805" s="49"/>
      <c r="AVN805" s="49"/>
      <c r="AVO805" s="49"/>
      <c r="AVP805" s="49"/>
      <c r="AVQ805" s="49"/>
      <c r="AVR805" s="49"/>
      <c r="AVS805" s="49"/>
      <c r="AVT805" s="49"/>
      <c r="AVU805" s="49"/>
      <c r="AVV805" s="49"/>
      <c r="AVW805" s="49"/>
      <c r="AVX805" s="49"/>
      <c r="AVY805" s="49"/>
      <c r="AVZ805" s="49"/>
      <c r="AWA805" s="49"/>
      <c r="AWB805" s="49"/>
      <c r="AWC805" s="49"/>
      <c r="AWD805" s="49"/>
      <c r="AWE805" s="49"/>
      <c r="AWF805" s="49"/>
      <c r="AWG805" s="49"/>
      <c r="AWH805" s="49"/>
      <c r="AWI805" s="49"/>
      <c r="AWJ805" s="49"/>
      <c r="AWK805" s="49"/>
      <c r="AWL805" s="49"/>
      <c r="AWM805" s="49"/>
      <c r="AWN805" s="49"/>
      <c r="AWO805" s="49"/>
      <c r="AWP805" s="49"/>
      <c r="AWQ805" s="49"/>
      <c r="AWR805" s="49"/>
      <c r="AWS805" s="49"/>
      <c r="AWT805" s="49"/>
      <c r="AWU805" s="49"/>
      <c r="AWV805" s="49"/>
      <c r="AWW805" s="49"/>
      <c r="AWX805" s="49"/>
      <c r="AWY805" s="49"/>
      <c r="AWZ805" s="49"/>
      <c r="AXA805" s="49"/>
      <c r="AXB805" s="49"/>
      <c r="AXC805" s="49"/>
      <c r="AXD805" s="49"/>
      <c r="AXE805" s="49"/>
      <c r="AXF805" s="49"/>
      <c r="AXG805" s="49"/>
      <c r="AXH805" s="49"/>
      <c r="AXI805" s="49"/>
      <c r="AXJ805" s="49"/>
      <c r="AXK805" s="49"/>
      <c r="AXL805" s="49"/>
      <c r="AXM805" s="49"/>
      <c r="AXN805" s="49"/>
      <c r="AXO805" s="49"/>
      <c r="AXP805" s="49"/>
      <c r="AXQ805" s="49"/>
      <c r="AXR805" s="49"/>
      <c r="AXS805" s="49"/>
      <c r="AXT805" s="49"/>
      <c r="AXU805" s="49"/>
      <c r="AXV805" s="49"/>
      <c r="AXW805" s="49"/>
      <c r="AXX805" s="49"/>
      <c r="AXY805" s="49"/>
      <c r="AXZ805" s="49"/>
      <c r="AYA805" s="49"/>
      <c r="AYB805" s="49"/>
      <c r="AYC805" s="49"/>
      <c r="AYD805" s="49"/>
      <c r="AYE805" s="49"/>
      <c r="AYF805" s="49"/>
      <c r="AYG805" s="49"/>
      <c r="AYH805" s="49"/>
      <c r="AYI805" s="49"/>
      <c r="AYJ805" s="49"/>
      <c r="AYK805" s="49"/>
      <c r="AYL805" s="49"/>
      <c r="AYM805" s="49"/>
      <c r="AYN805" s="49"/>
      <c r="AYO805" s="49"/>
      <c r="AYP805" s="49"/>
      <c r="AYQ805" s="49"/>
      <c r="AYR805" s="49"/>
      <c r="AYS805" s="49"/>
      <c r="AYT805" s="49"/>
      <c r="AYU805" s="49"/>
      <c r="AYV805" s="49"/>
      <c r="AYW805" s="49"/>
      <c r="AYX805" s="49"/>
      <c r="AYY805" s="49"/>
      <c r="AYZ805" s="49"/>
      <c r="AZA805" s="49"/>
      <c r="AZB805" s="49"/>
      <c r="AZC805" s="49"/>
      <c r="AZD805" s="49"/>
      <c r="AZE805" s="49"/>
      <c r="AZF805" s="49"/>
      <c r="AZG805" s="49"/>
      <c r="AZH805" s="49"/>
      <c r="AZI805" s="49"/>
      <c r="AZJ805" s="49"/>
      <c r="AZK805" s="49"/>
      <c r="AZL805" s="49"/>
      <c r="AZM805" s="49"/>
      <c r="AZN805" s="49"/>
      <c r="AZO805" s="49"/>
      <c r="AZP805" s="49"/>
      <c r="AZQ805" s="49"/>
      <c r="AZR805" s="49"/>
      <c r="AZS805" s="49"/>
      <c r="AZT805" s="49"/>
      <c r="AZU805" s="49"/>
      <c r="AZV805" s="49"/>
      <c r="AZW805" s="49"/>
      <c r="AZX805" s="49"/>
      <c r="AZY805" s="49"/>
      <c r="AZZ805" s="49"/>
      <c r="BAA805" s="49"/>
      <c r="BAB805" s="49"/>
      <c r="BAC805" s="49"/>
      <c r="BAD805" s="49"/>
      <c r="BAE805" s="49"/>
      <c r="BAF805" s="49"/>
      <c r="BAG805" s="49"/>
      <c r="BAH805" s="49"/>
      <c r="BAI805" s="49"/>
      <c r="BAJ805" s="49"/>
      <c r="BAK805" s="49"/>
      <c r="BAL805" s="49"/>
      <c r="BAM805" s="49"/>
      <c r="BAN805" s="49"/>
      <c r="BAO805" s="49"/>
      <c r="BAP805" s="49"/>
      <c r="BAQ805" s="49"/>
      <c r="BAR805" s="49"/>
      <c r="BAS805" s="49"/>
      <c r="BAT805" s="49"/>
      <c r="BAU805" s="49"/>
      <c r="BAV805" s="49"/>
      <c r="BAW805" s="49"/>
      <c r="BAX805" s="49"/>
      <c r="BAY805" s="49"/>
      <c r="BAZ805" s="49"/>
      <c r="BBA805" s="49"/>
      <c r="BBB805" s="49"/>
      <c r="BBC805" s="49"/>
      <c r="BBD805" s="49"/>
      <c r="BBE805" s="49"/>
      <c r="BBF805" s="49"/>
      <c r="BBG805" s="49"/>
      <c r="BBH805" s="49"/>
      <c r="BBI805" s="49"/>
      <c r="BBJ805" s="49"/>
      <c r="BBK805" s="49"/>
      <c r="BBL805" s="49"/>
      <c r="BBM805" s="49"/>
      <c r="BBN805" s="49"/>
      <c r="BBO805" s="49"/>
      <c r="BBP805" s="49"/>
      <c r="BBQ805" s="49"/>
      <c r="BBR805" s="49"/>
      <c r="BBS805" s="49"/>
      <c r="BBT805" s="49"/>
      <c r="BBU805" s="49"/>
      <c r="BBV805" s="49"/>
      <c r="BBW805" s="49"/>
      <c r="BBX805" s="49"/>
      <c r="BBY805" s="49"/>
      <c r="BBZ805" s="49"/>
      <c r="BCA805" s="49"/>
      <c r="BCB805" s="49"/>
      <c r="BCC805" s="49"/>
      <c r="BCD805" s="49"/>
      <c r="BCE805" s="49"/>
      <c r="BCF805" s="49"/>
      <c r="BCG805" s="49"/>
      <c r="BCH805" s="49"/>
      <c r="BCI805" s="49"/>
      <c r="BCJ805" s="49"/>
      <c r="BCK805" s="49"/>
      <c r="BCL805" s="49"/>
      <c r="BCM805" s="49"/>
      <c r="BCN805" s="49"/>
      <c r="BCO805" s="49"/>
      <c r="BCP805" s="49"/>
      <c r="BCQ805" s="49"/>
      <c r="BCR805" s="49"/>
      <c r="BCS805" s="49"/>
      <c r="BCT805" s="49"/>
      <c r="BCU805" s="49"/>
      <c r="BCV805" s="49"/>
      <c r="BCW805" s="49"/>
      <c r="BCX805" s="49"/>
      <c r="BCY805" s="49"/>
      <c r="BCZ805" s="49"/>
      <c r="BDA805" s="49"/>
      <c r="BDB805" s="49"/>
      <c r="BDC805" s="49"/>
      <c r="BDD805" s="49"/>
      <c r="BDE805" s="49"/>
      <c r="BDF805" s="49"/>
      <c r="BDG805" s="49"/>
      <c r="BDH805" s="49"/>
      <c r="BDI805" s="49"/>
      <c r="BDJ805" s="49"/>
      <c r="BDK805" s="49"/>
      <c r="BDL805" s="49"/>
      <c r="BDM805" s="49"/>
      <c r="BDN805" s="49"/>
      <c r="BDO805" s="49"/>
      <c r="BDP805" s="49"/>
      <c r="BDQ805" s="49"/>
      <c r="BDR805" s="49"/>
      <c r="BDS805" s="49"/>
      <c r="BDT805" s="49"/>
      <c r="BDU805" s="49"/>
      <c r="BDV805" s="49"/>
      <c r="BDW805" s="49"/>
      <c r="BDX805" s="49"/>
      <c r="BDY805" s="49"/>
      <c r="BDZ805" s="49"/>
      <c r="BEA805" s="49"/>
      <c r="BEB805" s="49"/>
      <c r="BEC805" s="49"/>
      <c r="BED805" s="49"/>
      <c r="BEE805" s="49"/>
      <c r="BEF805" s="49"/>
      <c r="BEG805" s="49"/>
      <c r="BEH805" s="49"/>
      <c r="BEI805" s="49"/>
      <c r="BEJ805" s="49"/>
      <c r="BEK805" s="49"/>
      <c r="BEL805" s="49"/>
      <c r="BEM805" s="49"/>
      <c r="BEN805" s="49"/>
      <c r="BEO805" s="49"/>
      <c r="BEP805" s="49"/>
      <c r="BEQ805" s="49"/>
      <c r="BER805" s="49"/>
      <c r="BES805" s="49"/>
      <c r="BET805" s="49"/>
      <c r="BEU805" s="49"/>
      <c r="BEV805" s="49"/>
      <c r="BEW805" s="49"/>
      <c r="BEX805" s="49"/>
      <c r="BEY805" s="49"/>
      <c r="BEZ805" s="49"/>
      <c r="BFA805" s="49"/>
      <c r="BFB805" s="49"/>
      <c r="BFC805" s="49"/>
      <c r="BFD805" s="49"/>
      <c r="BFE805" s="49"/>
      <c r="BFF805" s="49"/>
      <c r="BFG805" s="49"/>
      <c r="BFH805" s="49"/>
      <c r="BFI805" s="49"/>
      <c r="BFJ805" s="49"/>
      <c r="BFK805" s="49"/>
      <c r="BFL805" s="49"/>
      <c r="BFM805" s="49"/>
      <c r="BFN805" s="49"/>
      <c r="BFO805" s="49"/>
      <c r="BFP805" s="49"/>
      <c r="BFQ805" s="49"/>
      <c r="BFR805" s="49"/>
      <c r="BFS805" s="49"/>
      <c r="BFT805" s="49"/>
      <c r="BFU805" s="49"/>
      <c r="BFV805" s="49"/>
      <c r="BFW805" s="49"/>
      <c r="BFX805" s="49"/>
      <c r="BFY805" s="49"/>
      <c r="BFZ805" s="49"/>
      <c r="BGA805" s="49"/>
      <c r="BGB805" s="49"/>
      <c r="BGC805" s="49"/>
      <c r="BGD805" s="49"/>
      <c r="BGE805" s="49"/>
      <c r="BGF805" s="49"/>
      <c r="BGG805" s="49"/>
      <c r="BGH805" s="49"/>
      <c r="BGI805" s="49"/>
      <c r="BGJ805" s="49"/>
      <c r="BGK805" s="49"/>
      <c r="BGL805" s="49"/>
      <c r="BGM805" s="49"/>
      <c r="BGN805" s="49"/>
      <c r="BGO805" s="49"/>
      <c r="BGP805" s="49"/>
      <c r="BGQ805" s="49"/>
      <c r="BGR805" s="49"/>
      <c r="BGS805" s="49"/>
      <c r="BGT805" s="49"/>
      <c r="BGU805" s="49"/>
      <c r="BGV805" s="49"/>
      <c r="BGW805" s="49"/>
      <c r="BGX805" s="49"/>
      <c r="BGY805" s="49"/>
      <c r="BGZ805" s="49"/>
      <c r="BHA805" s="49"/>
      <c r="BHB805" s="49"/>
      <c r="BHC805" s="49"/>
      <c r="BHD805" s="49"/>
      <c r="BHE805" s="49"/>
      <c r="BHF805" s="49"/>
      <c r="BHG805" s="49"/>
      <c r="BHH805" s="49"/>
      <c r="BHI805" s="49"/>
      <c r="BHJ805" s="49"/>
      <c r="BHK805" s="49"/>
      <c r="BHL805" s="49"/>
      <c r="BHM805" s="49"/>
      <c r="BHN805" s="49"/>
      <c r="BHO805" s="49"/>
      <c r="BHP805" s="49"/>
      <c r="BHQ805" s="49"/>
      <c r="BHR805" s="49"/>
      <c r="BHS805" s="49"/>
      <c r="BHT805" s="49"/>
      <c r="BHU805" s="49"/>
      <c r="BHV805" s="49"/>
      <c r="BHW805" s="49"/>
      <c r="BHX805" s="49"/>
      <c r="BHY805" s="49"/>
      <c r="BHZ805" s="49"/>
      <c r="BIA805" s="49"/>
      <c r="BIB805" s="49"/>
      <c r="BIC805" s="49"/>
      <c r="BID805" s="49"/>
      <c r="BIE805" s="49"/>
      <c r="BIF805" s="49"/>
      <c r="BIG805" s="49"/>
      <c r="BIH805" s="49"/>
      <c r="BII805" s="49"/>
      <c r="BIJ805" s="49"/>
      <c r="BIK805" s="49"/>
      <c r="BIL805" s="49"/>
      <c r="BIM805" s="49"/>
      <c r="BIN805" s="49"/>
      <c r="BIO805" s="49"/>
      <c r="BIP805" s="49"/>
      <c r="BIQ805" s="49"/>
      <c r="BIR805" s="49"/>
      <c r="BIS805" s="49"/>
      <c r="BIT805" s="49"/>
      <c r="BIU805" s="49"/>
      <c r="BIV805" s="49"/>
      <c r="BIW805" s="49"/>
      <c r="BIX805" s="49"/>
      <c r="BIY805" s="49"/>
      <c r="BIZ805" s="49"/>
      <c r="BJA805" s="49"/>
      <c r="BJB805" s="49"/>
      <c r="BJC805" s="49"/>
      <c r="BJD805" s="49"/>
      <c r="BJE805" s="49"/>
      <c r="BJF805" s="49"/>
      <c r="BJG805" s="49"/>
      <c r="BJH805" s="49"/>
      <c r="BJI805" s="49"/>
      <c r="BJJ805" s="49"/>
      <c r="BJK805" s="49"/>
      <c r="BJL805" s="49"/>
      <c r="BJM805" s="49"/>
      <c r="BJN805" s="49"/>
      <c r="BJO805" s="49"/>
      <c r="BJP805" s="49"/>
      <c r="BJQ805" s="49"/>
      <c r="BJR805" s="49"/>
      <c r="BJS805" s="49"/>
      <c r="BJT805" s="49"/>
      <c r="BJU805" s="49"/>
      <c r="BJV805" s="49"/>
      <c r="BJW805" s="49"/>
      <c r="BJX805" s="49"/>
      <c r="BJY805" s="49"/>
      <c r="BJZ805" s="49"/>
      <c r="BKA805" s="49"/>
      <c r="BKB805" s="49"/>
      <c r="BKC805" s="49"/>
      <c r="BKD805" s="49"/>
      <c r="BKE805" s="49"/>
      <c r="BKF805" s="49"/>
      <c r="BKG805" s="49"/>
      <c r="BKH805" s="49"/>
      <c r="BKI805" s="49"/>
      <c r="BKJ805" s="49"/>
      <c r="BKK805" s="49"/>
      <c r="BKL805" s="49"/>
      <c r="BKM805" s="49"/>
      <c r="BKN805" s="49"/>
      <c r="BKO805" s="49"/>
      <c r="BKP805" s="49"/>
      <c r="BKQ805" s="49"/>
      <c r="BKR805" s="49"/>
      <c r="BKS805" s="49"/>
      <c r="BKT805" s="49"/>
      <c r="BKU805" s="49"/>
      <c r="BKV805" s="49"/>
      <c r="BKW805" s="49"/>
      <c r="BKX805" s="49"/>
      <c r="BKY805" s="49"/>
      <c r="BKZ805" s="49"/>
      <c r="BLA805" s="49"/>
      <c r="BLB805" s="49"/>
      <c r="BLC805" s="49"/>
      <c r="BLD805" s="49"/>
      <c r="BLE805" s="49"/>
      <c r="BLF805" s="49"/>
      <c r="BLG805" s="49"/>
      <c r="BLH805" s="49"/>
      <c r="BLI805" s="49"/>
      <c r="BLJ805" s="49"/>
      <c r="BLK805" s="49"/>
      <c r="BLL805" s="49"/>
      <c r="BLM805" s="49"/>
      <c r="BLN805" s="49"/>
      <c r="BLO805" s="49"/>
      <c r="BLP805" s="49"/>
      <c r="BLQ805" s="49"/>
      <c r="BLR805" s="49"/>
      <c r="BLS805" s="49"/>
      <c r="BLT805" s="49"/>
      <c r="BLU805" s="49"/>
      <c r="BLV805" s="49"/>
      <c r="BLW805" s="49"/>
      <c r="BLX805" s="49"/>
      <c r="BLY805" s="49"/>
      <c r="BLZ805" s="49"/>
      <c r="BMA805" s="49"/>
      <c r="BMB805" s="49"/>
      <c r="BMC805" s="49"/>
      <c r="BMD805" s="49"/>
      <c r="BME805" s="49"/>
      <c r="BMF805" s="49"/>
      <c r="BMG805" s="49"/>
      <c r="BMH805" s="49"/>
      <c r="BMI805" s="49"/>
      <c r="BMJ805" s="49"/>
      <c r="BMK805" s="49"/>
      <c r="BML805" s="49"/>
      <c r="BMM805" s="49"/>
      <c r="BMN805" s="49"/>
      <c r="BMO805" s="49"/>
      <c r="BMP805" s="49"/>
      <c r="BMQ805" s="49"/>
      <c r="BMR805" s="49"/>
      <c r="BMS805" s="49"/>
      <c r="BMT805" s="49"/>
      <c r="BMU805" s="49"/>
      <c r="BMV805" s="49"/>
      <c r="BMW805" s="49"/>
      <c r="BMX805" s="49"/>
      <c r="BMY805" s="49"/>
      <c r="BMZ805" s="49"/>
      <c r="BNA805" s="49"/>
      <c r="BNB805" s="49"/>
      <c r="BNC805" s="49"/>
      <c r="BND805" s="49"/>
      <c r="BNE805" s="49"/>
      <c r="BNF805" s="49"/>
      <c r="BNG805" s="49"/>
      <c r="BNH805" s="49"/>
      <c r="BNI805" s="49"/>
      <c r="BNJ805" s="49"/>
      <c r="BNK805" s="49"/>
      <c r="BNL805" s="49"/>
      <c r="BNM805" s="49"/>
      <c r="BNN805" s="49"/>
      <c r="BNO805" s="49"/>
      <c r="BNP805" s="49"/>
      <c r="BNQ805" s="49"/>
      <c r="BNR805" s="49"/>
      <c r="BNS805" s="49"/>
      <c r="BNT805" s="49"/>
      <c r="BNU805" s="49"/>
      <c r="BNV805" s="49"/>
      <c r="BNW805" s="49"/>
      <c r="BNX805" s="49"/>
      <c r="BNY805" s="49"/>
      <c r="BNZ805" s="49"/>
      <c r="BOA805" s="49"/>
      <c r="BOB805" s="49"/>
      <c r="BOC805" s="49"/>
      <c r="BOD805" s="49"/>
      <c r="BOE805" s="49"/>
      <c r="BOF805" s="49"/>
      <c r="BOG805" s="49"/>
      <c r="BOH805" s="49"/>
      <c r="BOI805" s="49"/>
      <c r="BOJ805" s="49"/>
      <c r="BOK805" s="49"/>
      <c r="BOL805" s="49"/>
      <c r="BOM805" s="49"/>
      <c r="BON805" s="49"/>
      <c r="BOO805" s="49"/>
      <c r="BOP805" s="49"/>
      <c r="BOQ805" s="49"/>
      <c r="BOR805" s="49"/>
      <c r="BOS805" s="49"/>
      <c r="BOT805" s="49"/>
      <c r="BOU805" s="49"/>
      <c r="BOV805" s="49"/>
      <c r="BOW805" s="49"/>
      <c r="BOX805" s="49"/>
      <c r="BOY805" s="49"/>
      <c r="BOZ805" s="49"/>
      <c r="BPA805" s="49"/>
      <c r="BPB805" s="49"/>
      <c r="BPC805" s="49"/>
      <c r="BPD805" s="49"/>
      <c r="BPE805" s="49"/>
      <c r="BPF805" s="49"/>
      <c r="BPG805" s="49"/>
      <c r="BPH805" s="49"/>
      <c r="BPI805" s="49"/>
      <c r="BPJ805" s="49"/>
      <c r="BPK805" s="49"/>
      <c r="BPL805" s="49"/>
      <c r="BPM805" s="49"/>
      <c r="BPN805" s="49"/>
      <c r="BPO805" s="49"/>
      <c r="BPP805" s="49"/>
      <c r="BPQ805" s="49"/>
      <c r="BPR805" s="49"/>
      <c r="BPS805" s="49"/>
      <c r="BPT805" s="49"/>
      <c r="BPU805" s="49"/>
      <c r="BPV805" s="49"/>
      <c r="BPW805" s="49"/>
      <c r="BPX805" s="49"/>
      <c r="BPY805" s="49"/>
      <c r="BPZ805" s="49"/>
      <c r="BQA805" s="49"/>
      <c r="BQB805" s="49"/>
      <c r="BQC805" s="49"/>
      <c r="BQD805" s="49"/>
      <c r="BQE805" s="49"/>
      <c r="BQF805" s="49"/>
      <c r="BQG805" s="49"/>
      <c r="BQH805" s="49"/>
      <c r="BQI805" s="49"/>
      <c r="BQJ805" s="49"/>
      <c r="BQK805" s="49"/>
      <c r="BQL805" s="49"/>
      <c r="BQM805" s="49"/>
      <c r="BQN805" s="49"/>
      <c r="BQO805" s="49"/>
      <c r="BQP805" s="49"/>
      <c r="BQQ805" s="49"/>
      <c r="BQR805" s="49"/>
      <c r="BQS805" s="49"/>
      <c r="BQT805" s="49"/>
      <c r="BQU805" s="49"/>
      <c r="BQV805" s="49"/>
      <c r="BQW805" s="49"/>
      <c r="BQX805" s="49"/>
      <c r="BQY805" s="49"/>
      <c r="BQZ805" s="49"/>
      <c r="BRA805" s="49"/>
      <c r="BRB805" s="49"/>
      <c r="BRC805" s="49"/>
      <c r="BRD805" s="49"/>
      <c r="BRE805" s="49"/>
      <c r="BRF805" s="49"/>
      <c r="BRG805" s="49"/>
      <c r="BRH805" s="49"/>
      <c r="BRI805" s="49"/>
      <c r="BRJ805" s="49"/>
      <c r="BRK805" s="49"/>
      <c r="BRL805" s="49"/>
      <c r="BRM805" s="49"/>
      <c r="BRN805" s="49"/>
      <c r="BRO805" s="49"/>
      <c r="BRP805" s="49"/>
      <c r="BRQ805" s="49"/>
      <c r="BRR805" s="49"/>
      <c r="BRS805" s="49"/>
      <c r="BRT805" s="49"/>
      <c r="BRU805" s="49"/>
      <c r="BRV805" s="49"/>
      <c r="BRW805" s="49"/>
      <c r="BRX805" s="49"/>
      <c r="BRY805" s="49"/>
      <c r="BRZ805" s="49"/>
      <c r="BSA805" s="49"/>
      <c r="BSB805" s="49"/>
      <c r="BSC805" s="49"/>
      <c r="BSD805" s="49"/>
      <c r="BSE805" s="49"/>
      <c r="BSF805" s="49"/>
      <c r="BSG805" s="49"/>
      <c r="BSH805" s="49"/>
      <c r="BSI805" s="49"/>
      <c r="BSJ805" s="49"/>
      <c r="BSK805" s="49"/>
      <c r="BSL805" s="49"/>
      <c r="BSM805" s="49"/>
      <c r="BSN805" s="49"/>
      <c r="BSO805" s="49"/>
      <c r="BSP805" s="49"/>
      <c r="BSQ805" s="49"/>
      <c r="BSR805" s="49"/>
      <c r="BSS805" s="49"/>
      <c r="BST805" s="49"/>
      <c r="BSU805" s="49"/>
      <c r="BSV805" s="49"/>
      <c r="BSW805" s="49"/>
      <c r="BSX805" s="49"/>
      <c r="BSY805" s="49"/>
      <c r="BSZ805" s="49"/>
      <c r="BTA805" s="49"/>
      <c r="BTB805" s="49"/>
      <c r="BTC805" s="49"/>
      <c r="BTD805" s="49"/>
      <c r="BTE805" s="49"/>
      <c r="BTF805" s="49"/>
      <c r="BTG805" s="49"/>
      <c r="BTH805" s="49"/>
      <c r="BTI805" s="49"/>
      <c r="BTJ805" s="49"/>
      <c r="BTK805" s="49"/>
      <c r="BTL805" s="49"/>
      <c r="BTM805" s="49"/>
      <c r="BTN805" s="49"/>
      <c r="BTO805" s="49"/>
      <c r="BTP805" s="49"/>
      <c r="BTQ805" s="49"/>
      <c r="BTR805" s="49"/>
      <c r="BTS805" s="49"/>
      <c r="BTT805" s="49"/>
      <c r="BTU805" s="49"/>
      <c r="BTV805" s="49"/>
      <c r="BTW805" s="49"/>
      <c r="BTX805" s="49"/>
      <c r="BTY805" s="49"/>
      <c r="BTZ805" s="49"/>
      <c r="BUA805" s="49"/>
      <c r="BUB805" s="49"/>
      <c r="BUC805" s="49"/>
      <c r="BUD805" s="49"/>
      <c r="BUE805" s="49"/>
      <c r="BUF805" s="49"/>
      <c r="BUG805" s="49"/>
      <c r="BUH805" s="49"/>
      <c r="BUI805" s="49"/>
      <c r="BUJ805" s="49"/>
      <c r="BUK805" s="49"/>
      <c r="BUL805" s="49"/>
      <c r="BUM805" s="49"/>
      <c r="BUN805" s="49"/>
      <c r="BUO805" s="49"/>
      <c r="BUP805" s="49"/>
      <c r="BUQ805" s="49"/>
      <c r="BUR805" s="49"/>
      <c r="BUS805" s="49"/>
      <c r="BUT805" s="49"/>
      <c r="BUU805" s="49"/>
      <c r="BUV805" s="49"/>
      <c r="BUW805" s="49"/>
      <c r="BUX805" s="49"/>
      <c r="BUY805" s="49"/>
      <c r="BUZ805" s="49"/>
      <c r="BVA805" s="49"/>
      <c r="BVB805" s="49"/>
      <c r="BVC805" s="49"/>
      <c r="BVD805" s="49"/>
      <c r="BVE805" s="49"/>
      <c r="BVF805" s="49"/>
      <c r="BVG805" s="49"/>
      <c r="BVH805" s="49"/>
      <c r="BVI805" s="49"/>
      <c r="BVJ805" s="49"/>
      <c r="BVK805" s="49"/>
      <c r="BVL805" s="49"/>
      <c r="BVM805" s="49"/>
      <c r="BVN805" s="49"/>
      <c r="BVO805" s="49"/>
      <c r="BVP805" s="49"/>
      <c r="BVQ805" s="49"/>
      <c r="BVR805" s="49"/>
      <c r="BVS805" s="49"/>
      <c r="BVT805" s="49"/>
      <c r="BVU805" s="49"/>
      <c r="BVV805" s="49"/>
      <c r="BVW805" s="49"/>
      <c r="BVX805" s="49"/>
      <c r="BVY805" s="49"/>
      <c r="BVZ805" s="49"/>
      <c r="BWA805" s="49"/>
      <c r="BWB805" s="49"/>
      <c r="BWC805" s="49"/>
      <c r="BWD805" s="49"/>
      <c r="BWE805" s="49"/>
      <c r="BWF805" s="49"/>
      <c r="BWG805" s="49"/>
      <c r="BWH805" s="49"/>
      <c r="BWI805" s="49"/>
      <c r="BWJ805" s="49"/>
      <c r="BWK805" s="49"/>
      <c r="BWL805" s="49"/>
      <c r="BWM805" s="49"/>
      <c r="BWN805" s="49"/>
      <c r="BWO805" s="49"/>
      <c r="BWP805" s="49"/>
      <c r="BWQ805" s="49"/>
      <c r="BWR805" s="49"/>
      <c r="BWS805" s="49"/>
      <c r="BWT805" s="49"/>
      <c r="BWU805" s="49"/>
      <c r="BWV805" s="49"/>
      <c r="BWW805" s="49"/>
      <c r="BWX805" s="49"/>
      <c r="BWY805" s="49"/>
      <c r="BWZ805" s="49"/>
      <c r="BXA805" s="49"/>
      <c r="BXB805" s="49"/>
      <c r="BXC805" s="49"/>
      <c r="BXD805" s="49"/>
      <c r="BXE805" s="49"/>
      <c r="BXF805" s="49"/>
      <c r="BXG805" s="49"/>
      <c r="BXH805" s="49"/>
      <c r="BXI805" s="49"/>
      <c r="BXJ805" s="49"/>
      <c r="BXK805" s="49"/>
      <c r="BXL805" s="49"/>
      <c r="BXM805" s="49"/>
      <c r="BXN805" s="49"/>
      <c r="BXO805" s="49"/>
      <c r="BXP805" s="49"/>
      <c r="BXQ805" s="49"/>
      <c r="BXR805" s="49"/>
      <c r="BXS805" s="49"/>
      <c r="BXT805" s="49"/>
      <c r="BXU805" s="49"/>
      <c r="BXV805" s="49"/>
      <c r="BXW805" s="49"/>
      <c r="BXX805" s="49"/>
      <c r="BXY805" s="49"/>
      <c r="BXZ805" s="49"/>
      <c r="BYA805" s="49"/>
      <c r="BYB805" s="49"/>
      <c r="BYC805" s="49"/>
      <c r="BYD805" s="49"/>
      <c r="BYE805" s="49"/>
      <c r="BYF805" s="49"/>
      <c r="BYG805" s="49"/>
      <c r="BYH805" s="49"/>
      <c r="BYI805" s="49"/>
      <c r="BYJ805" s="49"/>
      <c r="BYK805" s="49"/>
      <c r="BYL805" s="49"/>
      <c r="BYM805" s="49"/>
      <c r="BYN805" s="49"/>
      <c r="BYO805" s="49"/>
      <c r="BYP805" s="49"/>
      <c r="BYQ805" s="49"/>
      <c r="BYR805" s="49"/>
      <c r="BYS805" s="49"/>
      <c r="BYT805" s="49"/>
      <c r="BYU805" s="49"/>
      <c r="BYV805" s="49"/>
      <c r="BYW805" s="49"/>
      <c r="BYX805" s="49"/>
      <c r="BYY805" s="49"/>
      <c r="BYZ805" s="49"/>
      <c r="BZA805" s="49"/>
      <c r="BZB805" s="49"/>
      <c r="BZC805" s="49"/>
      <c r="BZD805" s="49"/>
      <c r="BZE805" s="49"/>
      <c r="BZF805" s="49"/>
      <c r="BZG805" s="49"/>
      <c r="BZH805" s="49"/>
      <c r="BZI805" s="49"/>
      <c r="BZJ805" s="49"/>
      <c r="BZK805" s="49"/>
      <c r="BZL805" s="49"/>
      <c r="BZM805" s="49"/>
      <c r="BZN805" s="49"/>
      <c r="BZO805" s="49"/>
      <c r="BZP805" s="49"/>
      <c r="BZQ805" s="49"/>
      <c r="BZR805" s="49"/>
      <c r="BZS805" s="49"/>
      <c r="BZT805" s="49"/>
      <c r="BZU805" s="49"/>
      <c r="BZV805" s="49"/>
      <c r="BZW805" s="49"/>
      <c r="BZX805" s="49"/>
      <c r="BZY805" s="49"/>
      <c r="BZZ805" s="49"/>
      <c r="CAA805" s="49"/>
      <c r="CAB805" s="49"/>
      <c r="CAC805" s="49"/>
      <c r="CAD805" s="49"/>
      <c r="CAE805" s="49"/>
      <c r="CAF805" s="49"/>
      <c r="CAG805" s="49"/>
      <c r="CAH805" s="49"/>
      <c r="CAI805" s="49"/>
      <c r="CAJ805" s="49"/>
      <c r="CAK805" s="49"/>
      <c r="CAL805" s="49"/>
      <c r="CAM805" s="49"/>
      <c r="CAN805" s="49"/>
      <c r="CAO805" s="49"/>
      <c r="CAP805" s="49"/>
      <c r="CAQ805" s="49"/>
      <c r="CAR805" s="49"/>
      <c r="CAS805" s="49"/>
      <c r="CAT805" s="49"/>
      <c r="CAU805" s="49"/>
      <c r="CAV805" s="49"/>
      <c r="CAW805" s="49"/>
      <c r="CAX805" s="49"/>
      <c r="CAY805" s="49"/>
      <c r="CAZ805" s="49"/>
      <c r="CBA805" s="49"/>
      <c r="CBB805" s="49"/>
      <c r="CBC805" s="49"/>
      <c r="CBD805" s="49"/>
      <c r="CBE805" s="49"/>
      <c r="CBF805" s="49"/>
      <c r="CBG805" s="49"/>
      <c r="CBH805" s="49"/>
      <c r="CBI805" s="49"/>
      <c r="CBJ805" s="49"/>
      <c r="CBK805" s="49"/>
      <c r="CBL805" s="49"/>
      <c r="CBM805" s="49"/>
      <c r="CBN805" s="49"/>
      <c r="CBO805" s="49"/>
      <c r="CBP805" s="49"/>
      <c r="CBQ805" s="49"/>
      <c r="CBR805" s="49"/>
      <c r="CBS805" s="49"/>
      <c r="CBT805" s="49"/>
      <c r="CBU805" s="49"/>
      <c r="CBV805" s="49"/>
      <c r="CBW805" s="49"/>
      <c r="CBX805" s="49"/>
      <c r="CBY805" s="49"/>
      <c r="CBZ805" s="49"/>
      <c r="CCA805" s="49"/>
      <c r="CCB805" s="49"/>
      <c r="CCC805" s="49"/>
      <c r="CCD805" s="49"/>
      <c r="CCE805" s="49"/>
      <c r="CCF805" s="49"/>
      <c r="CCG805" s="49"/>
      <c r="CCH805" s="49"/>
      <c r="CCI805" s="49"/>
      <c r="CCJ805" s="49"/>
      <c r="CCK805" s="49"/>
      <c r="CCL805" s="49"/>
      <c r="CCM805" s="49"/>
      <c r="CCN805" s="49"/>
      <c r="CCO805" s="49"/>
      <c r="CCP805" s="49"/>
      <c r="CCQ805" s="49"/>
      <c r="CCR805" s="49"/>
      <c r="CCS805" s="49"/>
      <c r="CCT805" s="49"/>
      <c r="CCU805" s="49"/>
      <c r="CCV805" s="49"/>
      <c r="CCW805" s="49"/>
      <c r="CCX805" s="49"/>
      <c r="CCY805" s="49"/>
      <c r="CCZ805" s="49"/>
      <c r="CDA805" s="49"/>
      <c r="CDB805" s="49"/>
      <c r="CDC805" s="49"/>
      <c r="CDD805" s="49"/>
      <c r="CDE805" s="49"/>
      <c r="CDF805" s="49"/>
      <c r="CDG805" s="49"/>
      <c r="CDH805" s="49"/>
      <c r="CDI805" s="49"/>
      <c r="CDJ805" s="49"/>
      <c r="CDK805" s="49"/>
      <c r="CDL805" s="49"/>
      <c r="CDM805" s="49"/>
      <c r="CDN805" s="49"/>
      <c r="CDO805" s="49"/>
      <c r="CDP805" s="49"/>
      <c r="CDQ805" s="49"/>
      <c r="CDR805" s="49"/>
      <c r="CDS805" s="49"/>
      <c r="CDT805" s="49"/>
      <c r="CDU805" s="49"/>
      <c r="CDV805" s="49"/>
      <c r="CDW805" s="49"/>
      <c r="CDX805" s="49"/>
      <c r="CDY805" s="49"/>
      <c r="CDZ805" s="49"/>
      <c r="CEA805" s="49"/>
      <c r="CEB805" s="49"/>
      <c r="CEC805" s="49"/>
      <c r="CED805" s="49"/>
      <c r="CEE805" s="49"/>
      <c r="CEF805" s="49"/>
      <c r="CEG805" s="49"/>
      <c r="CEH805" s="49"/>
      <c r="CEI805" s="49"/>
      <c r="CEJ805" s="49"/>
      <c r="CEK805" s="49"/>
      <c r="CEL805" s="49"/>
      <c r="CEM805" s="49"/>
      <c r="CEN805" s="49"/>
      <c r="CEO805" s="49"/>
      <c r="CEP805" s="49"/>
      <c r="CEQ805" s="49"/>
      <c r="CER805" s="49"/>
      <c r="CES805" s="49"/>
      <c r="CET805" s="49"/>
      <c r="CEU805" s="49"/>
      <c r="CEV805" s="49"/>
      <c r="CEW805" s="49"/>
      <c r="CEX805" s="49"/>
      <c r="CEY805" s="49"/>
      <c r="CEZ805" s="49"/>
      <c r="CFA805" s="49"/>
      <c r="CFB805" s="49"/>
      <c r="CFC805" s="49"/>
      <c r="CFD805" s="49"/>
      <c r="CFE805" s="49"/>
      <c r="CFF805" s="49"/>
      <c r="CFG805" s="49"/>
      <c r="CFH805" s="49"/>
      <c r="CFI805" s="49"/>
      <c r="CFJ805" s="49"/>
      <c r="CFK805" s="49"/>
      <c r="CFL805" s="49"/>
      <c r="CFM805" s="49"/>
      <c r="CFN805" s="49"/>
      <c r="CFO805" s="49"/>
      <c r="CFP805" s="49"/>
      <c r="CFQ805" s="49"/>
      <c r="CFR805" s="49"/>
      <c r="CFS805" s="49"/>
      <c r="CFT805" s="49"/>
      <c r="CFU805" s="49"/>
      <c r="CFV805" s="49"/>
      <c r="CFW805" s="49"/>
      <c r="CFX805" s="49"/>
      <c r="CFY805" s="49"/>
      <c r="CFZ805" s="49"/>
      <c r="CGA805" s="49"/>
      <c r="CGB805" s="49"/>
      <c r="CGC805" s="49"/>
      <c r="CGD805" s="49"/>
      <c r="CGE805" s="49"/>
      <c r="CGF805" s="49"/>
      <c r="CGG805" s="49"/>
      <c r="CGH805" s="49"/>
      <c r="CGI805" s="49"/>
      <c r="CGJ805" s="49"/>
      <c r="CGK805" s="49"/>
      <c r="CGL805" s="49"/>
      <c r="CGM805" s="49"/>
      <c r="CGN805" s="49"/>
      <c r="CGO805" s="49"/>
      <c r="CGP805" s="49"/>
      <c r="CGQ805" s="49"/>
      <c r="CGR805" s="49"/>
      <c r="CGS805" s="49"/>
      <c r="CGT805" s="49"/>
      <c r="CGU805" s="49"/>
      <c r="CGV805" s="49"/>
      <c r="CGW805" s="49"/>
      <c r="CGX805" s="49"/>
      <c r="CGY805" s="49"/>
      <c r="CGZ805" s="49"/>
      <c r="CHA805" s="49"/>
      <c r="CHB805" s="49"/>
      <c r="CHC805" s="49"/>
      <c r="CHD805" s="49"/>
      <c r="CHE805" s="49"/>
      <c r="CHF805" s="49"/>
      <c r="CHG805" s="49"/>
      <c r="CHH805" s="49"/>
      <c r="CHI805" s="49"/>
      <c r="CHJ805" s="49"/>
      <c r="CHK805" s="49"/>
      <c r="CHL805" s="49"/>
      <c r="CHM805" s="49"/>
      <c r="CHN805" s="49"/>
      <c r="CHO805" s="49"/>
      <c r="CHP805" s="49"/>
      <c r="CHQ805" s="49"/>
      <c r="CHR805" s="49"/>
      <c r="CHS805" s="49"/>
      <c r="CHT805" s="49"/>
      <c r="CHU805" s="49"/>
      <c r="CHV805" s="49"/>
      <c r="CHW805" s="49"/>
      <c r="CHX805" s="49"/>
      <c r="CHY805" s="49"/>
      <c r="CHZ805" s="49"/>
      <c r="CIA805" s="49"/>
      <c r="CIB805" s="49"/>
      <c r="CIC805" s="49"/>
      <c r="CID805" s="49"/>
      <c r="CIE805" s="49"/>
      <c r="CIF805" s="49"/>
      <c r="CIG805" s="49"/>
      <c r="CIH805" s="49"/>
      <c r="CII805" s="49"/>
      <c r="CIJ805" s="49"/>
      <c r="CIK805" s="49"/>
      <c r="CIL805" s="49"/>
      <c r="CIM805" s="49"/>
      <c r="CIN805" s="49"/>
      <c r="CIO805" s="49"/>
      <c r="CIP805" s="49"/>
      <c r="CIQ805" s="49"/>
      <c r="CIR805" s="49"/>
      <c r="CIS805" s="49"/>
      <c r="CIT805" s="49"/>
      <c r="CIU805" s="49"/>
      <c r="CIV805" s="49"/>
      <c r="CIW805" s="49"/>
      <c r="CIX805" s="49"/>
      <c r="CIY805" s="49"/>
      <c r="CIZ805" s="49"/>
      <c r="CJA805" s="49"/>
      <c r="CJB805" s="49"/>
      <c r="CJC805" s="49"/>
      <c r="CJD805" s="49"/>
      <c r="CJE805" s="49"/>
      <c r="CJF805" s="49"/>
      <c r="CJG805" s="49"/>
      <c r="CJH805" s="49"/>
      <c r="CJI805" s="49"/>
      <c r="CJJ805" s="49"/>
      <c r="CJK805" s="49"/>
      <c r="CJL805" s="49"/>
      <c r="CJM805" s="49"/>
      <c r="CJN805" s="49"/>
      <c r="CJO805" s="49"/>
      <c r="CJP805" s="49"/>
      <c r="CJQ805" s="49"/>
      <c r="CJR805" s="49"/>
      <c r="CJS805" s="49"/>
      <c r="CJT805" s="49"/>
      <c r="CJU805" s="49"/>
      <c r="CJV805" s="49"/>
      <c r="CJW805" s="49"/>
      <c r="CJX805" s="49"/>
      <c r="CJY805" s="49"/>
      <c r="CJZ805" s="49"/>
      <c r="CKA805" s="49"/>
      <c r="CKB805" s="49"/>
      <c r="CKC805" s="49"/>
      <c r="CKD805" s="49"/>
      <c r="CKE805" s="49"/>
      <c r="CKF805" s="49"/>
      <c r="CKG805" s="49"/>
      <c r="CKH805" s="49"/>
      <c r="CKI805" s="49"/>
      <c r="CKJ805" s="49"/>
      <c r="CKK805" s="49"/>
      <c r="CKL805" s="49"/>
      <c r="CKM805" s="49"/>
      <c r="CKN805" s="49"/>
      <c r="CKO805" s="49"/>
      <c r="CKP805" s="49"/>
      <c r="CKQ805" s="49"/>
      <c r="CKR805" s="49"/>
      <c r="CKS805" s="49"/>
      <c r="CKT805" s="49"/>
      <c r="CKU805" s="49"/>
      <c r="CKV805" s="49"/>
      <c r="CKW805" s="49"/>
      <c r="CKX805" s="49"/>
      <c r="CKY805" s="49"/>
      <c r="CKZ805" s="49"/>
      <c r="CLA805" s="49"/>
      <c r="CLB805" s="49"/>
      <c r="CLC805" s="49"/>
      <c r="CLD805" s="49"/>
      <c r="CLE805" s="49"/>
      <c r="CLF805" s="49"/>
      <c r="CLG805" s="49"/>
      <c r="CLH805" s="49"/>
      <c r="CLI805" s="49"/>
      <c r="CLJ805" s="49"/>
      <c r="CLK805" s="49"/>
      <c r="CLL805" s="49"/>
      <c r="CLM805" s="49"/>
      <c r="CLN805" s="49"/>
      <c r="CLO805" s="49"/>
      <c r="CLP805" s="49"/>
      <c r="CLQ805" s="49"/>
      <c r="CLR805" s="49"/>
      <c r="CLS805" s="49"/>
      <c r="CLT805" s="49"/>
      <c r="CLU805" s="49"/>
      <c r="CLV805" s="49"/>
      <c r="CLW805" s="49"/>
      <c r="CLX805" s="49"/>
      <c r="CLY805" s="49"/>
      <c r="CLZ805" s="49"/>
      <c r="CMA805" s="49"/>
      <c r="CMB805" s="49"/>
      <c r="CMC805" s="49"/>
      <c r="CMD805" s="49"/>
      <c r="CME805" s="49"/>
      <c r="CMF805" s="49"/>
      <c r="CMG805" s="49"/>
      <c r="CMH805" s="49"/>
      <c r="CMI805" s="49"/>
      <c r="CMJ805" s="49"/>
      <c r="CMK805" s="49"/>
      <c r="CML805" s="49"/>
      <c r="CMM805" s="49"/>
      <c r="CMN805" s="49"/>
      <c r="CMO805" s="49"/>
      <c r="CMP805" s="49"/>
      <c r="CMQ805" s="49"/>
      <c r="CMR805" s="49"/>
      <c r="CMS805" s="49"/>
      <c r="CMT805" s="49"/>
      <c r="CMU805" s="49"/>
      <c r="CMV805" s="49"/>
      <c r="CMW805" s="49"/>
      <c r="CMX805" s="49"/>
      <c r="CMY805" s="49"/>
      <c r="CMZ805" s="49"/>
      <c r="CNA805" s="49"/>
      <c r="CNB805" s="49"/>
      <c r="CNC805" s="49"/>
      <c r="CND805" s="49"/>
      <c r="CNE805" s="49"/>
      <c r="CNF805" s="49"/>
      <c r="CNG805" s="49"/>
      <c r="CNH805" s="49"/>
      <c r="CNI805" s="49"/>
      <c r="CNJ805" s="49"/>
      <c r="CNK805" s="49"/>
      <c r="CNL805" s="49"/>
      <c r="CNM805" s="49"/>
      <c r="CNN805" s="49"/>
      <c r="CNO805" s="49"/>
      <c r="CNP805" s="49"/>
      <c r="CNQ805" s="49"/>
      <c r="CNR805" s="49"/>
      <c r="CNS805" s="49"/>
      <c r="CNT805" s="49"/>
      <c r="CNU805" s="49"/>
      <c r="CNV805" s="49"/>
      <c r="CNW805" s="49"/>
      <c r="CNX805" s="49"/>
      <c r="CNY805" s="49"/>
      <c r="CNZ805" s="49"/>
      <c r="COA805" s="49"/>
      <c r="COB805" s="49"/>
      <c r="COC805" s="49"/>
      <c r="COD805" s="49"/>
      <c r="COE805" s="49"/>
      <c r="COF805" s="49"/>
      <c r="COG805" s="49"/>
      <c r="COH805" s="49"/>
      <c r="COI805" s="49"/>
      <c r="COJ805" s="49"/>
      <c r="COK805" s="49"/>
      <c r="COL805" s="49"/>
      <c r="COM805" s="49"/>
      <c r="CON805" s="49"/>
      <c r="COO805" s="49"/>
      <c r="COP805" s="49"/>
      <c r="COQ805" s="49"/>
      <c r="COR805" s="49"/>
      <c r="COS805" s="49"/>
      <c r="COT805" s="49"/>
      <c r="COU805" s="49"/>
      <c r="COV805" s="49"/>
      <c r="COW805" s="49"/>
      <c r="COX805" s="49"/>
      <c r="COY805" s="49"/>
      <c r="COZ805" s="49"/>
      <c r="CPA805" s="49"/>
      <c r="CPB805" s="49"/>
      <c r="CPC805" s="49"/>
      <c r="CPD805" s="49"/>
      <c r="CPE805" s="49"/>
      <c r="CPF805" s="49"/>
      <c r="CPG805" s="49"/>
      <c r="CPH805" s="49"/>
      <c r="CPI805" s="49"/>
      <c r="CPJ805" s="49"/>
      <c r="CPK805" s="49"/>
      <c r="CPL805" s="49"/>
      <c r="CPM805" s="49"/>
      <c r="CPN805" s="49"/>
      <c r="CPO805" s="49"/>
      <c r="CPP805" s="49"/>
      <c r="CPQ805" s="49"/>
      <c r="CPR805" s="49"/>
      <c r="CPS805" s="49"/>
      <c r="CPT805" s="49"/>
      <c r="CPU805" s="49"/>
      <c r="CPV805" s="49"/>
      <c r="CPW805" s="49"/>
      <c r="CPX805" s="49"/>
      <c r="CPY805" s="49"/>
      <c r="CPZ805" s="49"/>
      <c r="CQA805" s="49"/>
      <c r="CQB805" s="49"/>
      <c r="CQC805" s="49"/>
      <c r="CQD805" s="49"/>
      <c r="CQE805" s="49"/>
      <c r="CQF805" s="49"/>
      <c r="CQG805" s="49"/>
      <c r="CQH805" s="49"/>
      <c r="CQI805" s="49"/>
      <c r="CQJ805" s="49"/>
      <c r="CQK805" s="49"/>
      <c r="CQL805" s="49"/>
      <c r="CQM805" s="49"/>
      <c r="CQN805" s="49"/>
      <c r="CQO805" s="49"/>
      <c r="CQP805" s="49"/>
      <c r="CQQ805" s="49"/>
      <c r="CQR805" s="49"/>
      <c r="CQS805" s="49"/>
      <c r="CQT805" s="49"/>
      <c r="CQU805" s="49"/>
      <c r="CQV805" s="49"/>
      <c r="CQW805" s="49"/>
      <c r="CQX805" s="49"/>
      <c r="CQY805" s="49"/>
      <c r="CQZ805" s="49"/>
      <c r="CRA805" s="49"/>
      <c r="CRB805" s="49"/>
      <c r="CRC805" s="49"/>
      <c r="CRD805" s="49"/>
      <c r="CRE805" s="49"/>
      <c r="CRF805" s="49"/>
      <c r="CRG805" s="49"/>
      <c r="CRH805" s="49"/>
      <c r="CRI805" s="49"/>
      <c r="CRJ805" s="49"/>
      <c r="CRK805" s="49"/>
      <c r="CRL805" s="49"/>
      <c r="CRM805" s="49"/>
      <c r="CRN805" s="49"/>
      <c r="CRO805" s="49"/>
      <c r="CRP805" s="49"/>
      <c r="CRQ805" s="49"/>
      <c r="CRR805" s="49"/>
      <c r="CRS805" s="49"/>
      <c r="CRT805" s="49"/>
      <c r="CRU805" s="49"/>
      <c r="CRV805" s="49"/>
      <c r="CRW805" s="49"/>
      <c r="CRX805" s="49"/>
      <c r="CRY805" s="49"/>
      <c r="CRZ805" s="49"/>
      <c r="CSA805" s="49"/>
      <c r="CSB805" s="49"/>
      <c r="CSC805" s="49"/>
      <c r="CSD805" s="49"/>
      <c r="CSE805" s="49"/>
      <c r="CSF805" s="49"/>
      <c r="CSG805" s="49"/>
      <c r="CSH805" s="49"/>
      <c r="CSI805" s="49"/>
      <c r="CSJ805" s="49"/>
      <c r="CSK805" s="49"/>
      <c r="CSL805" s="49"/>
      <c r="CSM805" s="49"/>
      <c r="CSN805" s="49"/>
      <c r="CSO805" s="49"/>
      <c r="CSP805" s="49"/>
      <c r="CSQ805" s="49"/>
      <c r="CSR805" s="49"/>
      <c r="CSS805" s="49"/>
      <c r="CST805" s="49"/>
      <c r="CSU805" s="49"/>
      <c r="CSV805" s="49"/>
      <c r="CSW805" s="49"/>
      <c r="CSX805" s="49"/>
      <c r="CSY805" s="49"/>
      <c r="CSZ805" s="49"/>
      <c r="CTA805" s="49"/>
      <c r="CTB805" s="49"/>
      <c r="CTC805" s="49"/>
      <c r="CTD805" s="49"/>
      <c r="CTE805" s="49"/>
      <c r="CTF805" s="49"/>
      <c r="CTG805" s="49"/>
      <c r="CTH805" s="49"/>
      <c r="CTI805" s="49"/>
      <c r="CTJ805" s="49"/>
      <c r="CTK805" s="49"/>
      <c r="CTL805" s="49"/>
      <c r="CTM805" s="49"/>
      <c r="CTN805" s="49"/>
      <c r="CTO805" s="49"/>
      <c r="CTP805" s="49"/>
      <c r="CTQ805" s="49"/>
      <c r="CTR805" s="49"/>
      <c r="CTS805" s="49"/>
      <c r="CTT805" s="49"/>
      <c r="CTU805" s="49"/>
      <c r="CTV805" s="49"/>
      <c r="CTW805" s="49"/>
      <c r="CTX805" s="49"/>
      <c r="CTY805" s="49"/>
      <c r="CTZ805" s="49"/>
      <c r="CUA805" s="49"/>
      <c r="CUB805" s="49"/>
      <c r="CUC805" s="49"/>
      <c r="CUD805" s="49"/>
      <c r="CUE805" s="49"/>
      <c r="CUF805" s="49"/>
      <c r="CUG805" s="49"/>
      <c r="CUH805" s="49"/>
      <c r="CUI805" s="49"/>
      <c r="CUJ805" s="49"/>
      <c r="CUK805" s="49"/>
      <c r="CUL805" s="49"/>
      <c r="CUM805" s="49"/>
      <c r="CUN805" s="49"/>
      <c r="CUO805" s="49"/>
      <c r="CUP805" s="49"/>
      <c r="CUQ805" s="49"/>
      <c r="CUR805" s="49"/>
      <c r="CUS805" s="49"/>
      <c r="CUT805" s="49"/>
      <c r="CUU805" s="49"/>
      <c r="CUV805" s="49"/>
      <c r="CUW805" s="49"/>
      <c r="CUX805" s="49"/>
      <c r="CUY805" s="49"/>
      <c r="CUZ805" s="49"/>
      <c r="CVA805" s="49"/>
      <c r="CVB805" s="49"/>
      <c r="CVC805" s="49"/>
      <c r="CVD805" s="49"/>
      <c r="CVE805" s="49"/>
      <c r="CVF805" s="49"/>
      <c r="CVG805" s="49"/>
      <c r="CVH805" s="49"/>
      <c r="CVI805" s="49"/>
      <c r="CVJ805" s="49"/>
      <c r="CVK805" s="49"/>
      <c r="CVL805" s="49"/>
      <c r="CVM805" s="49"/>
      <c r="CVN805" s="49"/>
      <c r="CVO805" s="49"/>
      <c r="CVP805" s="49"/>
      <c r="CVQ805" s="49"/>
      <c r="CVR805" s="49"/>
      <c r="CVS805" s="49"/>
      <c r="CVT805" s="49"/>
      <c r="CVU805" s="49"/>
      <c r="CVV805" s="49"/>
      <c r="CVW805" s="49"/>
      <c r="CVX805" s="49"/>
      <c r="CVY805" s="49"/>
      <c r="CVZ805" s="49"/>
      <c r="CWA805" s="49"/>
      <c r="CWB805" s="49"/>
      <c r="CWC805" s="49"/>
      <c r="CWD805" s="49"/>
      <c r="CWE805" s="49"/>
      <c r="CWF805" s="49"/>
      <c r="CWG805" s="49"/>
      <c r="CWH805" s="49"/>
      <c r="CWI805" s="49"/>
      <c r="CWJ805" s="49"/>
      <c r="CWK805" s="49"/>
      <c r="CWL805" s="49"/>
      <c r="CWM805" s="49"/>
      <c r="CWN805" s="49"/>
      <c r="CWO805" s="49"/>
      <c r="CWP805" s="49"/>
      <c r="CWQ805" s="49"/>
      <c r="CWR805" s="49"/>
      <c r="CWS805" s="49"/>
      <c r="CWT805" s="49"/>
      <c r="CWU805" s="49"/>
      <c r="CWV805" s="49"/>
      <c r="CWW805" s="49"/>
      <c r="CWX805" s="49"/>
      <c r="CWY805" s="49"/>
      <c r="CWZ805" s="49"/>
      <c r="CXA805" s="49"/>
      <c r="CXB805" s="49"/>
      <c r="CXC805" s="49"/>
      <c r="CXD805" s="49"/>
      <c r="CXE805" s="49"/>
      <c r="CXF805" s="49"/>
      <c r="CXG805" s="49"/>
      <c r="CXH805" s="49"/>
      <c r="CXI805" s="49"/>
      <c r="CXJ805" s="49"/>
      <c r="CXK805" s="49"/>
      <c r="CXL805" s="49"/>
      <c r="CXM805" s="49"/>
      <c r="CXN805" s="49"/>
      <c r="CXO805" s="49"/>
      <c r="CXP805" s="49"/>
      <c r="CXQ805" s="49"/>
      <c r="CXR805" s="49"/>
      <c r="CXS805" s="49"/>
      <c r="CXT805" s="49"/>
      <c r="CXU805" s="49"/>
      <c r="CXV805" s="49"/>
      <c r="CXW805" s="49"/>
      <c r="CXX805" s="49"/>
      <c r="CXY805" s="49"/>
      <c r="CXZ805" s="49"/>
      <c r="CYA805" s="49"/>
      <c r="CYB805" s="49"/>
      <c r="CYC805" s="49"/>
      <c r="CYD805" s="49"/>
      <c r="CYE805" s="49"/>
      <c r="CYF805" s="49"/>
      <c r="CYG805" s="49"/>
      <c r="CYH805" s="49"/>
      <c r="CYI805" s="49"/>
      <c r="CYJ805" s="49"/>
      <c r="CYK805" s="49"/>
      <c r="CYL805" s="49"/>
      <c r="CYM805" s="49"/>
      <c r="CYN805" s="49"/>
      <c r="CYO805" s="49"/>
      <c r="CYP805" s="49"/>
      <c r="CYQ805" s="49"/>
      <c r="CYR805" s="49"/>
      <c r="CYS805" s="49"/>
      <c r="CYT805" s="49"/>
      <c r="CYU805" s="49"/>
      <c r="CYV805" s="49"/>
      <c r="CYW805" s="49"/>
      <c r="CYX805" s="49"/>
      <c r="CYY805" s="49"/>
      <c r="CYZ805" s="49"/>
      <c r="CZA805" s="49"/>
      <c r="CZB805" s="49"/>
      <c r="CZC805" s="49"/>
      <c r="CZD805" s="49"/>
      <c r="CZE805" s="49"/>
      <c r="CZF805" s="49"/>
      <c r="CZG805" s="49"/>
      <c r="CZH805" s="49"/>
      <c r="CZI805" s="49"/>
      <c r="CZJ805" s="49"/>
      <c r="CZK805" s="49"/>
      <c r="CZL805" s="49"/>
      <c r="CZM805" s="49"/>
      <c r="CZN805" s="49"/>
      <c r="CZO805" s="49"/>
      <c r="CZP805" s="49"/>
      <c r="CZQ805" s="49"/>
      <c r="CZR805" s="49"/>
      <c r="CZS805" s="49"/>
      <c r="CZT805" s="49"/>
      <c r="CZU805" s="49"/>
      <c r="CZV805" s="49"/>
      <c r="CZW805" s="49"/>
      <c r="CZX805" s="49"/>
      <c r="CZY805" s="49"/>
      <c r="CZZ805" s="49"/>
      <c r="DAA805" s="49"/>
      <c r="DAB805" s="49"/>
      <c r="DAC805" s="49"/>
      <c r="DAD805" s="49"/>
      <c r="DAE805" s="49"/>
      <c r="DAF805" s="49"/>
      <c r="DAG805" s="49"/>
      <c r="DAH805" s="49"/>
      <c r="DAI805" s="49"/>
      <c r="DAJ805" s="49"/>
      <c r="DAK805" s="49"/>
      <c r="DAL805" s="49"/>
      <c r="DAM805" s="49"/>
      <c r="DAN805" s="49"/>
      <c r="DAO805" s="49"/>
      <c r="DAP805" s="49"/>
      <c r="DAQ805" s="49"/>
      <c r="DAR805" s="49"/>
      <c r="DAS805" s="49"/>
      <c r="DAT805" s="49"/>
      <c r="DAU805" s="49"/>
      <c r="DAV805" s="49"/>
      <c r="DAW805" s="49"/>
      <c r="DAX805" s="49"/>
      <c r="DAY805" s="49"/>
      <c r="DAZ805" s="49"/>
      <c r="DBA805" s="49"/>
      <c r="DBB805" s="49"/>
      <c r="DBC805" s="49"/>
      <c r="DBD805" s="49"/>
      <c r="DBE805" s="49"/>
      <c r="DBF805" s="49"/>
      <c r="DBG805" s="49"/>
      <c r="DBH805" s="49"/>
      <c r="DBI805" s="49"/>
      <c r="DBJ805" s="49"/>
      <c r="DBK805" s="49"/>
      <c r="DBL805" s="49"/>
      <c r="DBM805" s="49"/>
      <c r="DBN805" s="49"/>
      <c r="DBO805" s="49"/>
      <c r="DBP805" s="49"/>
      <c r="DBQ805" s="49"/>
      <c r="DBR805" s="49"/>
      <c r="DBS805" s="49"/>
      <c r="DBT805" s="49"/>
      <c r="DBU805" s="49"/>
      <c r="DBV805" s="49"/>
      <c r="DBW805" s="49"/>
      <c r="DBX805" s="49"/>
      <c r="DBY805" s="49"/>
      <c r="DBZ805" s="49"/>
      <c r="DCA805" s="49"/>
      <c r="DCB805" s="49"/>
      <c r="DCC805" s="49"/>
      <c r="DCD805" s="49"/>
      <c r="DCE805" s="49"/>
      <c r="DCF805" s="49"/>
      <c r="DCG805" s="49"/>
      <c r="DCH805" s="49"/>
      <c r="DCI805" s="49"/>
      <c r="DCJ805" s="49"/>
      <c r="DCK805" s="49"/>
      <c r="DCL805" s="49"/>
      <c r="DCM805" s="49"/>
      <c r="DCN805" s="49"/>
      <c r="DCO805" s="49"/>
      <c r="DCP805" s="49"/>
      <c r="DCQ805" s="49"/>
      <c r="DCR805" s="49"/>
      <c r="DCS805" s="49"/>
      <c r="DCT805" s="49"/>
      <c r="DCU805" s="49"/>
      <c r="DCV805" s="49"/>
      <c r="DCW805" s="49"/>
      <c r="DCX805" s="49"/>
      <c r="DCY805" s="49"/>
      <c r="DCZ805" s="49"/>
      <c r="DDA805" s="49"/>
      <c r="DDB805" s="49"/>
      <c r="DDC805" s="49"/>
      <c r="DDD805" s="49"/>
      <c r="DDE805" s="49"/>
      <c r="DDF805" s="49"/>
      <c r="DDG805" s="49"/>
      <c r="DDH805" s="49"/>
      <c r="DDI805" s="49"/>
      <c r="DDJ805" s="49"/>
      <c r="DDK805" s="49"/>
      <c r="DDL805" s="49"/>
      <c r="DDM805" s="49"/>
      <c r="DDN805" s="49"/>
      <c r="DDO805" s="49"/>
      <c r="DDP805" s="49"/>
      <c r="DDQ805" s="49"/>
      <c r="DDR805" s="49"/>
      <c r="DDS805" s="49"/>
      <c r="DDT805" s="49"/>
      <c r="DDU805" s="49"/>
      <c r="DDV805" s="49"/>
      <c r="DDW805" s="49"/>
      <c r="DDX805" s="49"/>
      <c r="DDY805" s="49"/>
      <c r="DDZ805" s="49"/>
      <c r="DEA805" s="49"/>
      <c r="DEB805" s="49"/>
      <c r="DEC805" s="49"/>
      <c r="DED805" s="49"/>
      <c r="DEE805" s="49"/>
      <c r="DEF805" s="49"/>
      <c r="DEG805" s="49"/>
      <c r="DEH805" s="49"/>
      <c r="DEI805" s="49"/>
      <c r="DEJ805" s="49"/>
      <c r="DEK805" s="49"/>
      <c r="DEL805" s="49"/>
      <c r="DEM805" s="49"/>
      <c r="DEN805" s="49"/>
      <c r="DEO805" s="49"/>
      <c r="DEP805" s="49"/>
      <c r="DEQ805" s="49"/>
      <c r="DER805" s="49"/>
      <c r="DES805" s="49"/>
      <c r="DET805" s="49"/>
      <c r="DEU805" s="49"/>
      <c r="DEV805" s="49"/>
      <c r="DEW805" s="49"/>
      <c r="DEX805" s="49"/>
      <c r="DEY805" s="49"/>
      <c r="DEZ805" s="49"/>
      <c r="DFA805" s="49"/>
      <c r="DFB805" s="49"/>
      <c r="DFC805" s="49"/>
      <c r="DFD805" s="49"/>
      <c r="DFE805" s="49"/>
      <c r="DFF805" s="49"/>
      <c r="DFG805" s="49"/>
      <c r="DFH805" s="49"/>
      <c r="DFI805" s="49"/>
      <c r="DFJ805" s="49"/>
      <c r="DFK805" s="49"/>
      <c r="DFL805" s="49"/>
      <c r="DFM805" s="49"/>
      <c r="DFN805" s="49"/>
      <c r="DFO805" s="49"/>
      <c r="DFP805" s="49"/>
      <c r="DFQ805" s="49"/>
      <c r="DFR805" s="49"/>
      <c r="DFS805" s="49"/>
      <c r="DFT805" s="49"/>
      <c r="DFU805" s="49"/>
      <c r="DFV805" s="49"/>
      <c r="DFW805" s="49"/>
      <c r="DFX805" s="49"/>
      <c r="DFY805" s="49"/>
      <c r="DFZ805" s="49"/>
      <c r="DGA805" s="49"/>
      <c r="DGB805" s="49"/>
      <c r="DGC805" s="49"/>
      <c r="DGD805" s="49"/>
      <c r="DGE805" s="49"/>
      <c r="DGF805" s="49"/>
      <c r="DGG805" s="49"/>
      <c r="DGH805" s="49"/>
      <c r="DGI805" s="49"/>
      <c r="DGJ805" s="49"/>
      <c r="DGK805" s="49"/>
      <c r="DGL805" s="49"/>
      <c r="DGM805" s="49"/>
      <c r="DGN805" s="49"/>
      <c r="DGO805" s="49"/>
      <c r="DGP805" s="49"/>
      <c r="DGQ805" s="49"/>
      <c r="DGR805" s="49"/>
      <c r="DGS805" s="49"/>
      <c r="DGT805" s="49"/>
      <c r="DGU805" s="49"/>
      <c r="DGV805" s="49"/>
      <c r="DGW805" s="49"/>
      <c r="DGX805" s="49"/>
      <c r="DGY805" s="49"/>
      <c r="DGZ805" s="49"/>
      <c r="DHA805" s="49"/>
      <c r="DHB805" s="49"/>
      <c r="DHC805" s="49"/>
      <c r="DHD805" s="49"/>
      <c r="DHE805" s="49"/>
      <c r="DHF805" s="49"/>
      <c r="DHG805" s="49"/>
      <c r="DHH805" s="49"/>
      <c r="DHI805" s="49"/>
      <c r="DHJ805" s="49"/>
      <c r="DHK805" s="49"/>
      <c r="DHL805" s="49"/>
      <c r="DHM805" s="49"/>
      <c r="DHN805" s="49"/>
      <c r="DHO805" s="49"/>
      <c r="DHP805" s="49"/>
      <c r="DHQ805" s="49"/>
      <c r="DHR805" s="49"/>
      <c r="DHS805" s="49"/>
      <c r="DHT805" s="49"/>
      <c r="DHU805" s="49"/>
      <c r="DHV805" s="49"/>
      <c r="DHW805" s="49"/>
      <c r="DHX805" s="49"/>
      <c r="DHY805" s="49"/>
      <c r="DHZ805" s="49"/>
      <c r="DIA805" s="49"/>
      <c r="DIB805" s="49"/>
      <c r="DIC805" s="49"/>
      <c r="DID805" s="49"/>
      <c r="DIE805" s="49"/>
      <c r="DIF805" s="49"/>
      <c r="DIG805" s="49"/>
      <c r="DIH805" s="49"/>
      <c r="DII805" s="49"/>
      <c r="DIJ805" s="49"/>
      <c r="DIK805" s="49"/>
      <c r="DIL805" s="49"/>
      <c r="DIM805" s="49"/>
      <c r="DIN805" s="49"/>
      <c r="DIO805" s="49"/>
      <c r="DIP805" s="49"/>
      <c r="DIQ805" s="49"/>
      <c r="DIR805" s="49"/>
      <c r="DIS805" s="49"/>
      <c r="DIT805" s="49"/>
      <c r="DIU805" s="49"/>
      <c r="DIV805" s="49"/>
      <c r="DIW805" s="49"/>
      <c r="DIX805" s="49"/>
      <c r="DIY805" s="49"/>
      <c r="DIZ805" s="49"/>
      <c r="DJA805" s="49"/>
      <c r="DJB805" s="49"/>
      <c r="DJC805" s="49"/>
      <c r="DJD805" s="49"/>
      <c r="DJE805" s="49"/>
      <c r="DJF805" s="49"/>
      <c r="DJG805" s="49"/>
      <c r="DJH805" s="49"/>
      <c r="DJI805" s="49"/>
      <c r="DJJ805" s="49"/>
      <c r="DJK805" s="49"/>
      <c r="DJL805" s="49"/>
      <c r="DJM805" s="49"/>
      <c r="DJN805" s="49"/>
      <c r="DJO805" s="49"/>
      <c r="DJP805" s="49"/>
      <c r="DJQ805" s="49"/>
      <c r="DJR805" s="49"/>
      <c r="DJS805" s="49"/>
      <c r="DJT805" s="49"/>
      <c r="DJU805" s="49"/>
      <c r="DJV805" s="49"/>
      <c r="DJW805" s="49"/>
      <c r="DJX805" s="49"/>
      <c r="DJY805" s="49"/>
      <c r="DJZ805" s="49"/>
      <c r="DKA805" s="49"/>
      <c r="DKB805" s="49"/>
      <c r="DKC805" s="49"/>
      <c r="DKD805" s="49"/>
      <c r="DKE805" s="49"/>
      <c r="DKF805" s="49"/>
      <c r="DKG805" s="49"/>
      <c r="DKH805" s="49"/>
      <c r="DKI805" s="49"/>
      <c r="DKJ805" s="49"/>
      <c r="DKK805" s="49"/>
      <c r="DKL805" s="49"/>
      <c r="DKM805" s="49"/>
      <c r="DKN805" s="49"/>
      <c r="DKO805" s="49"/>
      <c r="DKP805" s="49"/>
      <c r="DKQ805" s="49"/>
      <c r="DKR805" s="49"/>
      <c r="DKS805" s="49"/>
      <c r="DKT805" s="49"/>
      <c r="DKU805" s="49"/>
      <c r="DKV805" s="49"/>
      <c r="DKW805" s="49"/>
      <c r="DKX805" s="49"/>
      <c r="DKY805" s="49"/>
      <c r="DKZ805" s="49"/>
      <c r="DLA805" s="49"/>
      <c r="DLB805" s="49"/>
      <c r="DLC805" s="49"/>
      <c r="DLD805" s="49"/>
      <c r="DLE805" s="49"/>
      <c r="DLF805" s="49"/>
      <c r="DLG805" s="49"/>
      <c r="DLH805" s="49"/>
      <c r="DLI805" s="49"/>
      <c r="DLJ805" s="49"/>
      <c r="DLK805" s="49"/>
      <c r="DLL805" s="49"/>
      <c r="DLM805" s="49"/>
      <c r="DLN805" s="49"/>
      <c r="DLO805" s="49"/>
      <c r="DLP805" s="49"/>
      <c r="DLQ805" s="49"/>
      <c r="DLR805" s="49"/>
      <c r="DLS805" s="49"/>
      <c r="DLT805" s="49"/>
      <c r="DLU805" s="49"/>
      <c r="DLV805" s="49"/>
      <c r="DLW805" s="49"/>
      <c r="DLX805" s="49"/>
      <c r="DLY805" s="49"/>
      <c r="DLZ805" s="49"/>
      <c r="DMA805" s="49"/>
      <c r="DMB805" s="49"/>
      <c r="DMC805" s="49"/>
      <c r="DMD805" s="49"/>
      <c r="DME805" s="49"/>
      <c r="DMF805" s="49"/>
      <c r="DMG805" s="49"/>
      <c r="DMH805" s="49"/>
      <c r="DMI805" s="49"/>
      <c r="DMJ805" s="49"/>
      <c r="DMK805" s="49"/>
      <c r="DML805" s="49"/>
      <c r="DMM805" s="49"/>
      <c r="DMN805" s="49"/>
      <c r="DMO805" s="49"/>
      <c r="DMP805" s="49"/>
      <c r="DMQ805" s="49"/>
      <c r="DMR805" s="49"/>
      <c r="DMS805" s="49"/>
      <c r="DMT805" s="49"/>
      <c r="DMU805" s="49"/>
      <c r="DMV805" s="49"/>
      <c r="DMW805" s="49"/>
      <c r="DMX805" s="49"/>
      <c r="DMY805" s="49"/>
      <c r="DMZ805" s="49"/>
      <c r="DNA805" s="49"/>
      <c r="DNB805" s="49"/>
      <c r="DNC805" s="49"/>
      <c r="DND805" s="49"/>
      <c r="DNE805" s="49"/>
      <c r="DNF805" s="49"/>
      <c r="DNG805" s="49"/>
      <c r="DNH805" s="49"/>
      <c r="DNI805" s="49"/>
      <c r="DNJ805" s="49"/>
      <c r="DNK805" s="49"/>
      <c r="DNL805" s="49"/>
      <c r="DNM805" s="49"/>
      <c r="DNN805" s="49"/>
      <c r="DNO805" s="49"/>
      <c r="DNP805" s="49"/>
      <c r="DNQ805" s="49"/>
      <c r="DNR805" s="49"/>
      <c r="DNS805" s="49"/>
      <c r="DNT805" s="49"/>
      <c r="DNU805" s="49"/>
      <c r="DNV805" s="49"/>
      <c r="DNW805" s="49"/>
      <c r="DNX805" s="49"/>
      <c r="DNY805" s="49"/>
      <c r="DNZ805" s="49"/>
      <c r="DOA805" s="49"/>
      <c r="DOB805" s="49"/>
      <c r="DOC805" s="49"/>
      <c r="DOD805" s="49"/>
      <c r="DOE805" s="49"/>
      <c r="DOF805" s="49"/>
      <c r="DOG805" s="49"/>
      <c r="DOH805" s="49"/>
      <c r="DOI805" s="49"/>
      <c r="DOJ805" s="49"/>
      <c r="DOK805" s="49"/>
      <c r="DOL805" s="49"/>
      <c r="DOM805" s="49"/>
      <c r="DON805" s="49"/>
      <c r="DOO805" s="49"/>
      <c r="DOP805" s="49"/>
      <c r="DOQ805" s="49"/>
      <c r="DOR805" s="49"/>
      <c r="DOS805" s="49"/>
      <c r="DOT805" s="49"/>
      <c r="DOU805" s="49"/>
      <c r="DOV805" s="49"/>
      <c r="DOW805" s="49"/>
      <c r="DOX805" s="49"/>
      <c r="DOY805" s="49"/>
      <c r="DOZ805" s="49"/>
      <c r="DPA805" s="49"/>
      <c r="DPB805" s="49"/>
      <c r="DPC805" s="49"/>
      <c r="DPD805" s="49"/>
      <c r="DPE805" s="49"/>
      <c r="DPF805" s="49"/>
      <c r="DPG805" s="49"/>
      <c r="DPH805" s="49"/>
      <c r="DPI805" s="49"/>
      <c r="DPJ805" s="49"/>
      <c r="DPK805" s="49"/>
      <c r="DPL805" s="49"/>
      <c r="DPM805" s="49"/>
      <c r="DPN805" s="49"/>
      <c r="DPO805" s="49"/>
      <c r="DPP805" s="49"/>
      <c r="DPQ805" s="49"/>
      <c r="DPR805" s="49"/>
      <c r="DPS805" s="49"/>
      <c r="DPT805" s="49"/>
      <c r="DPU805" s="49"/>
      <c r="DPV805" s="49"/>
      <c r="DPW805" s="49"/>
      <c r="DPX805" s="49"/>
      <c r="DPY805" s="49"/>
      <c r="DPZ805" s="49"/>
      <c r="DQA805" s="49"/>
      <c r="DQB805" s="49"/>
      <c r="DQC805" s="49"/>
      <c r="DQD805" s="49"/>
      <c r="DQE805" s="49"/>
      <c r="DQF805" s="49"/>
      <c r="DQG805" s="49"/>
      <c r="DQH805" s="49"/>
      <c r="DQI805" s="49"/>
      <c r="DQJ805" s="49"/>
      <c r="DQK805" s="49"/>
      <c r="DQL805" s="49"/>
      <c r="DQM805" s="49"/>
      <c r="DQN805" s="49"/>
      <c r="DQO805" s="49"/>
      <c r="DQP805" s="49"/>
      <c r="DQQ805" s="49"/>
      <c r="DQR805" s="49"/>
      <c r="DQS805" s="49"/>
      <c r="DQT805" s="49"/>
      <c r="DQU805" s="49"/>
      <c r="DQV805" s="49"/>
      <c r="DQW805" s="49"/>
      <c r="DQX805" s="49"/>
      <c r="DQY805" s="49"/>
      <c r="DQZ805" s="49"/>
      <c r="DRA805" s="49"/>
      <c r="DRB805" s="49"/>
      <c r="DRC805" s="49"/>
      <c r="DRD805" s="49"/>
      <c r="DRE805" s="49"/>
      <c r="DRF805" s="49"/>
      <c r="DRG805" s="49"/>
      <c r="DRH805" s="49"/>
      <c r="DRI805" s="49"/>
      <c r="DRJ805" s="49"/>
      <c r="DRK805" s="49"/>
      <c r="DRL805" s="49"/>
      <c r="DRM805" s="49"/>
      <c r="DRN805" s="49"/>
      <c r="DRO805" s="49"/>
      <c r="DRP805" s="49"/>
      <c r="DRQ805" s="49"/>
      <c r="DRR805" s="49"/>
      <c r="DRS805" s="49"/>
      <c r="DRT805" s="49"/>
      <c r="DRU805" s="49"/>
      <c r="DRV805" s="49"/>
      <c r="DRW805" s="49"/>
      <c r="DRX805" s="49"/>
      <c r="DRY805" s="49"/>
      <c r="DRZ805" s="49"/>
      <c r="DSA805" s="49"/>
      <c r="DSB805" s="49"/>
      <c r="DSC805" s="49"/>
      <c r="DSD805" s="49"/>
      <c r="DSE805" s="49"/>
      <c r="DSF805" s="49"/>
      <c r="DSG805" s="49"/>
      <c r="DSH805" s="49"/>
      <c r="DSI805" s="49"/>
      <c r="DSJ805" s="49"/>
      <c r="DSK805" s="49"/>
      <c r="DSL805" s="49"/>
      <c r="DSM805" s="49"/>
      <c r="DSN805" s="49"/>
      <c r="DSO805" s="49"/>
      <c r="DSP805" s="49"/>
      <c r="DSQ805" s="49"/>
      <c r="DSR805" s="49"/>
      <c r="DSS805" s="49"/>
      <c r="DST805" s="49"/>
      <c r="DSU805" s="49"/>
      <c r="DSV805" s="49"/>
      <c r="DSW805" s="49"/>
      <c r="DSX805" s="49"/>
      <c r="DSY805" s="49"/>
      <c r="DSZ805" s="49"/>
      <c r="DTA805" s="49"/>
      <c r="DTB805" s="49"/>
      <c r="DTC805" s="49"/>
      <c r="DTD805" s="49"/>
      <c r="DTE805" s="49"/>
      <c r="DTF805" s="49"/>
      <c r="DTG805" s="49"/>
      <c r="DTH805" s="49"/>
      <c r="DTI805" s="49"/>
      <c r="DTJ805" s="49"/>
      <c r="DTK805" s="49"/>
      <c r="DTL805" s="49"/>
      <c r="DTM805" s="49"/>
      <c r="DTN805" s="49"/>
      <c r="DTO805" s="49"/>
      <c r="DTP805" s="49"/>
      <c r="DTQ805" s="49"/>
      <c r="DTR805" s="49"/>
      <c r="DTS805" s="49"/>
      <c r="DTT805" s="49"/>
      <c r="DTU805" s="49"/>
      <c r="DTV805" s="49"/>
      <c r="DTW805" s="49"/>
      <c r="DTX805" s="49"/>
      <c r="DTY805" s="49"/>
      <c r="DTZ805" s="49"/>
      <c r="DUA805" s="49"/>
      <c r="DUB805" s="49"/>
      <c r="DUC805" s="49"/>
      <c r="DUD805" s="49"/>
      <c r="DUE805" s="49"/>
      <c r="DUF805" s="49"/>
      <c r="DUG805" s="49"/>
      <c r="DUH805" s="49"/>
      <c r="DUI805" s="49"/>
      <c r="DUJ805" s="49"/>
      <c r="DUK805" s="49"/>
      <c r="DUL805" s="49"/>
      <c r="DUM805" s="49"/>
      <c r="DUN805" s="49"/>
      <c r="DUO805" s="49"/>
      <c r="DUP805" s="49"/>
      <c r="DUQ805" s="49"/>
      <c r="DUR805" s="49"/>
      <c r="DUS805" s="49"/>
      <c r="DUT805" s="49"/>
      <c r="DUU805" s="49"/>
      <c r="DUV805" s="49"/>
      <c r="DUW805" s="49"/>
      <c r="DUX805" s="49"/>
      <c r="DUY805" s="49"/>
      <c r="DUZ805" s="49"/>
      <c r="DVA805" s="49"/>
      <c r="DVB805" s="49"/>
      <c r="DVC805" s="49"/>
      <c r="DVD805" s="49"/>
      <c r="DVE805" s="49"/>
      <c r="DVF805" s="49"/>
      <c r="DVG805" s="49"/>
      <c r="DVH805" s="49"/>
      <c r="DVI805" s="49"/>
      <c r="DVJ805" s="49"/>
      <c r="DVK805" s="49"/>
      <c r="DVL805" s="49"/>
      <c r="DVM805" s="49"/>
      <c r="DVN805" s="49"/>
      <c r="DVO805" s="49"/>
      <c r="DVP805" s="49"/>
      <c r="DVQ805" s="49"/>
      <c r="DVR805" s="49"/>
      <c r="DVS805" s="49"/>
      <c r="DVT805" s="49"/>
      <c r="DVU805" s="49"/>
      <c r="DVV805" s="49"/>
      <c r="DVW805" s="49"/>
      <c r="DVX805" s="49"/>
      <c r="DVY805" s="49"/>
      <c r="DVZ805" s="49"/>
      <c r="DWA805" s="49"/>
      <c r="DWB805" s="49"/>
      <c r="DWC805" s="49"/>
      <c r="DWD805" s="49"/>
      <c r="DWE805" s="49"/>
      <c r="DWF805" s="49"/>
      <c r="DWG805" s="49"/>
      <c r="DWH805" s="49"/>
      <c r="DWI805" s="49"/>
      <c r="DWJ805" s="49"/>
      <c r="DWK805" s="49"/>
      <c r="DWL805" s="49"/>
      <c r="DWM805" s="49"/>
      <c r="DWN805" s="49"/>
      <c r="DWO805" s="49"/>
      <c r="DWP805" s="49"/>
      <c r="DWQ805" s="49"/>
      <c r="DWR805" s="49"/>
      <c r="DWS805" s="49"/>
      <c r="DWT805" s="49"/>
      <c r="DWU805" s="49"/>
      <c r="DWV805" s="49"/>
      <c r="DWW805" s="49"/>
      <c r="DWX805" s="49"/>
      <c r="DWY805" s="49"/>
      <c r="DWZ805" s="49"/>
      <c r="DXA805" s="49"/>
      <c r="DXB805" s="49"/>
      <c r="DXC805" s="49"/>
      <c r="DXD805" s="49"/>
      <c r="DXE805" s="49"/>
      <c r="DXF805" s="49"/>
      <c r="DXG805" s="49"/>
      <c r="DXH805" s="49"/>
      <c r="DXI805" s="49"/>
      <c r="DXJ805" s="49"/>
      <c r="DXK805" s="49"/>
      <c r="DXL805" s="49"/>
      <c r="DXM805" s="49"/>
      <c r="DXN805" s="49"/>
      <c r="DXO805" s="49"/>
      <c r="DXP805" s="49"/>
      <c r="DXQ805" s="49"/>
      <c r="DXR805" s="49"/>
      <c r="DXS805" s="49"/>
      <c r="DXT805" s="49"/>
      <c r="DXU805" s="49"/>
      <c r="DXV805" s="49"/>
      <c r="DXW805" s="49"/>
      <c r="DXX805" s="49"/>
      <c r="DXY805" s="49"/>
      <c r="DXZ805" s="49"/>
      <c r="DYA805" s="49"/>
      <c r="DYB805" s="49"/>
      <c r="DYC805" s="49"/>
      <c r="DYD805" s="49"/>
      <c r="DYE805" s="49"/>
      <c r="DYF805" s="49"/>
      <c r="DYG805" s="49"/>
      <c r="DYH805" s="49"/>
      <c r="DYI805" s="49"/>
      <c r="DYJ805" s="49"/>
      <c r="DYK805" s="49"/>
      <c r="DYL805" s="49"/>
      <c r="DYM805" s="49"/>
      <c r="DYN805" s="49"/>
      <c r="DYO805" s="49"/>
      <c r="DYP805" s="49"/>
      <c r="DYQ805" s="49"/>
      <c r="DYR805" s="49"/>
      <c r="DYS805" s="49"/>
      <c r="DYT805" s="49"/>
      <c r="DYU805" s="49"/>
      <c r="DYV805" s="49"/>
      <c r="DYW805" s="49"/>
      <c r="DYX805" s="49"/>
      <c r="DYY805" s="49"/>
      <c r="DYZ805" s="49"/>
      <c r="DZA805" s="49"/>
      <c r="DZB805" s="49"/>
      <c r="DZC805" s="49"/>
      <c r="DZD805" s="49"/>
      <c r="DZE805" s="49"/>
      <c r="DZF805" s="49"/>
      <c r="DZG805" s="49"/>
      <c r="DZH805" s="49"/>
      <c r="DZI805" s="49"/>
      <c r="DZJ805" s="49"/>
      <c r="DZK805" s="49"/>
      <c r="DZL805" s="49"/>
      <c r="DZM805" s="49"/>
      <c r="DZN805" s="49"/>
      <c r="DZO805" s="49"/>
      <c r="DZP805" s="49"/>
      <c r="DZQ805" s="49"/>
      <c r="DZR805" s="49"/>
      <c r="DZS805" s="49"/>
      <c r="DZT805" s="49"/>
      <c r="DZU805" s="49"/>
      <c r="DZV805" s="49"/>
      <c r="DZW805" s="49"/>
      <c r="DZX805" s="49"/>
      <c r="DZY805" s="49"/>
      <c r="DZZ805" s="49"/>
      <c r="EAA805" s="49"/>
      <c r="EAB805" s="49"/>
      <c r="EAC805" s="49"/>
      <c r="EAD805" s="49"/>
      <c r="EAE805" s="49"/>
      <c r="EAF805" s="49"/>
      <c r="EAG805" s="49"/>
      <c r="EAH805" s="49"/>
      <c r="EAI805" s="49"/>
      <c r="EAJ805" s="49"/>
      <c r="EAK805" s="49"/>
      <c r="EAL805" s="49"/>
      <c r="EAM805" s="49"/>
      <c r="EAN805" s="49"/>
      <c r="EAO805" s="49"/>
      <c r="EAP805" s="49"/>
      <c r="EAQ805" s="49"/>
      <c r="EAR805" s="49"/>
      <c r="EAS805" s="49"/>
      <c r="EAT805" s="49"/>
      <c r="EAU805" s="49"/>
      <c r="EAV805" s="49"/>
      <c r="EAW805" s="49"/>
      <c r="EAX805" s="49"/>
      <c r="EAY805" s="49"/>
      <c r="EAZ805" s="49"/>
      <c r="EBA805" s="49"/>
      <c r="EBB805" s="49"/>
      <c r="EBC805" s="49"/>
      <c r="EBD805" s="49"/>
      <c r="EBE805" s="49"/>
      <c r="EBF805" s="49"/>
      <c r="EBG805" s="49"/>
      <c r="EBH805" s="49"/>
      <c r="EBI805" s="49"/>
      <c r="EBJ805" s="49"/>
      <c r="EBK805" s="49"/>
      <c r="EBL805" s="49"/>
      <c r="EBM805" s="49"/>
      <c r="EBN805" s="49"/>
      <c r="EBO805" s="49"/>
      <c r="EBP805" s="49"/>
      <c r="EBQ805" s="49"/>
      <c r="EBR805" s="49"/>
      <c r="EBS805" s="49"/>
      <c r="EBT805" s="49"/>
      <c r="EBU805" s="49"/>
      <c r="EBV805" s="49"/>
      <c r="EBW805" s="49"/>
      <c r="EBX805" s="49"/>
      <c r="EBY805" s="49"/>
      <c r="EBZ805" s="49"/>
      <c r="ECA805" s="49"/>
      <c r="ECB805" s="49"/>
      <c r="ECC805" s="49"/>
      <c r="ECD805" s="49"/>
      <c r="ECE805" s="49"/>
      <c r="ECF805" s="49"/>
      <c r="ECG805" s="49"/>
      <c r="ECH805" s="49"/>
      <c r="ECI805" s="49"/>
      <c r="ECJ805" s="49"/>
      <c r="ECK805" s="49"/>
      <c r="ECL805" s="49"/>
      <c r="ECM805" s="49"/>
      <c r="ECN805" s="49"/>
      <c r="ECO805" s="49"/>
      <c r="ECP805" s="49"/>
      <c r="ECQ805" s="49"/>
      <c r="ECR805" s="49"/>
      <c r="ECS805" s="49"/>
      <c r="ECT805" s="49"/>
      <c r="ECU805" s="49"/>
      <c r="ECV805" s="49"/>
      <c r="ECW805" s="49"/>
      <c r="ECX805" s="49"/>
      <c r="ECY805" s="49"/>
      <c r="ECZ805" s="49"/>
      <c r="EDA805" s="49"/>
      <c r="EDB805" s="49"/>
      <c r="EDC805" s="49"/>
      <c r="EDD805" s="49"/>
      <c r="EDE805" s="49"/>
      <c r="EDF805" s="49"/>
      <c r="EDG805" s="49"/>
      <c r="EDH805" s="49"/>
      <c r="EDI805" s="49"/>
      <c r="EDJ805" s="49"/>
      <c r="EDK805" s="49"/>
      <c r="EDL805" s="49"/>
      <c r="EDM805" s="49"/>
      <c r="EDN805" s="49"/>
      <c r="EDO805" s="49"/>
      <c r="EDP805" s="49"/>
      <c r="EDQ805" s="49"/>
      <c r="EDR805" s="49"/>
      <c r="EDS805" s="49"/>
      <c r="EDT805" s="49"/>
      <c r="EDU805" s="49"/>
      <c r="EDV805" s="49"/>
      <c r="EDW805" s="49"/>
      <c r="EDX805" s="49"/>
      <c r="EDY805" s="49"/>
      <c r="EDZ805" s="49"/>
      <c r="EEA805" s="49"/>
      <c r="EEB805" s="49"/>
      <c r="EEC805" s="49"/>
      <c r="EED805" s="49"/>
      <c r="EEE805" s="49"/>
      <c r="EEF805" s="49"/>
      <c r="EEG805" s="49"/>
      <c r="EEH805" s="49"/>
      <c r="EEI805" s="49"/>
      <c r="EEJ805" s="49"/>
      <c r="EEK805" s="49"/>
      <c r="EEL805" s="49"/>
      <c r="EEM805" s="49"/>
      <c r="EEN805" s="49"/>
      <c r="EEO805" s="49"/>
      <c r="EEP805" s="49"/>
      <c r="EEQ805" s="49"/>
      <c r="EER805" s="49"/>
      <c r="EES805" s="49"/>
      <c r="EET805" s="49"/>
      <c r="EEU805" s="49"/>
      <c r="EEV805" s="49"/>
      <c r="EEW805" s="49"/>
      <c r="EEX805" s="49"/>
      <c r="EEY805" s="49"/>
      <c r="EEZ805" s="49"/>
      <c r="EFA805" s="49"/>
      <c r="EFB805" s="49"/>
      <c r="EFC805" s="49"/>
      <c r="EFD805" s="49"/>
      <c r="EFE805" s="49"/>
      <c r="EFF805" s="49"/>
      <c r="EFG805" s="49"/>
      <c r="EFH805" s="49"/>
      <c r="EFI805" s="49"/>
      <c r="EFJ805" s="49"/>
      <c r="EFK805" s="49"/>
      <c r="EFL805" s="49"/>
      <c r="EFM805" s="49"/>
      <c r="EFN805" s="49"/>
      <c r="EFO805" s="49"/>
      <c r="EFP805" s="49"/>
      <c r="EFQ805" s="49"/>
      <c r="EFR805" s="49"/>
      <c r="EFS805" s="49"/>
      <c r="EFT805" s="49"/>
      <c r="EFU805" s="49"/>
      <c r="EFV805" s="49"/>
      <c r="EFW805" s="49"/>
      <c r="EFX805" s="49"/>
      <c r="EFY805" s="49"/>
      <c r="EFZ805" s="49"/>
      <c r="EGA805" s="49"/>
      <c r="EGB805" s="49"/>
      <c r="EGC805" s="49"/>
      <c r="EGD805" s="49"/>
      <c r="EGE805" s="49"/>
      <c r="EGF805" s="49"/>
      <c r="EGG805" s="49"/>
      <c r="EGH805" s="49"/>
      <c r="EGI805" s="49"/>
      <c r="EGJ805" s="49"/>
      <c r="EGK805" s="49"/>
      <c r="EGL805" s="49"/>
      <c r="EGM805" s="49"/>
      <c r="EGN805" s="49"/>
      <c r="EGO805" s="49"/>
      <c r="EGP805" s="49"/>
      <c r="EGQ805" s="49"/>
      <c r="EGR805" s="49"/>
      <c r="EGS805" s="49"/>
      <c r="EGT805" s="49"/>
      <c r="EGU805" s="49"/>
      <c r="EGV805" s="49"/>
      <c r="EGW805" s="49"/>
      <c r="EGX805" s="49"/>
      <c r="EGY805" s="49"/>
      <c r="EGZ805" s="49"/>
      <c r="EHA805" s="49"/>
      <c r="EHB805" s="49"/>
      <c r="EHC805" s="49"/>
      <c r="EHD805" s="49"/>
      <c r="EHE805" s="49"/>
      <c r="EHF805" s="49"/>
      <c r="EHG805" s="49"/>
      <c r="EHH805" s="49"/>
      <c r="EHI805" s="49"/>
      <c r="EHJ805" s="49"/>
      <c r="EHK805" s="49"/>
      <c r="EHL805" s="49"/>
      <c r="EHM805" s="49"/>
      <c r="EHN805" s="49"/>
      <c r="EHO805" s="49"/>
      <c r="EHP805" s="49"/>
      <c r="EHQ805" s="49"/>
      <c r="EHR805" s="49"/>
      <c r="EHS805" s="49"/>
      <c r="EHT805" s="49"/>
      <c r="EHU805" s="49"/>
      <c r="EHV805" s="49"/>
      <c r="EHW805" s="49"/>
      <c r="EHX805" s="49"/>
      <c r="EHY805" s="49"/>
      <c r="EHZ805" s="49"/>
      <c r="EIA805" s="49"/>
      <c r="EIB805" s="49"/>
      <c r="EIC805" s="49"/>
      <c r="EID805" s="49"/>
      <c r="EIE805" s="49"/>
      <c r="EIF805" s="49"/>
      <c r="EIG805" s="49"/>
      <c r="EIH805" s="49"/>
      <c r="EII805" s="49"/>
      <c r="EIJ805" s="49"/>
      <c r="EIK805" s="49"/>
      <c r="EIL805" s="49"/>
      <c r="EIM805" s="49"/>
      <c r="EIN805" s="49"/>
      <c r="EIO805" s="49"/>
      <c r="EIP805" s="49"/>
      <c r="EIQ805" s="49"/>
      <c r="EIR805" s="49"/>
      <c r="EIS805" s="49"/>
      <c r="EIT805" s="49"/>
      <c r="EIU805" s="49"/>
      <c r="EIV805" s="49"/>
      <c r="EIW805" s="49"/>
      <c r="EIX805" s="49"/>
      <c r="EIY805" s="49"/>
      <c r="EIZ805" s="49"/>
      <c r="EJA805" s="49"/>
      <c r="EJB805" s="49"/>
      <c r="EJC805" s="49"/>
      <c r="EJD805" s="49"/>
      <c r="EJE805" s="49"/>
      <c r="EJF805" s="49"/>
      <c r="EJG805" s="49"/>
      <c r="EJH805" s="49"/>
      <c r="EJI805" s="49"/>
      <c r="EJJ805" s="49"/>
      <c r="EJK805" s="49"/>
      <c r="EJL805" s="49"/>
      <c r="EJM805" s="49"/>
      <c r="EJN805" s="49"/>
      <c r="EJO805" s="49"/>
      <c r="EJP805" s="49"/>
      <c r="EJQ805" s="49"/>
      <c r="EJR805" s="49"/>
      <c r="EJS805" s="49"/>
      <c r="EJT805" s="49"/>
      <c r="EJU805" s="49"/>
      <c r="EJV805" s="49"/>
      <c r="EJW805" s="49"/>
      <c r="EJX805" s="49"/>
      <c r="EJY805" s="49"/>
      <c r="EJZ805" s="49"/>
      <c r="EKA805" s="49"/>
      <c r="EKB805" s="49"/>
      <c r="EKC805" s="49"/>
      <c r="EKD805" s="49"/>
      <c r="EKE805" s="49"/>
      <c r="EKF805" s="49"/>
      <c r="EKG805" s="49"/>
      <c r="EKH805" s="49"/>
      <c r="EKI805" s="49"/>
      <c r="EKJ805" s="49"/>
      <c r="EKK805" s="49"/>
      <c r="EKL805" s="49"/>
      <c r="EKM805" s="49"/>
      <c r="EKN805" s="49"/>
      <c r="EKO805" s="49"/>
      <c r="EKP805" s="49"/>
      <c r="EKQ805" s="49"/>
      <c r="EKR805" s="49"/>
      <c r="EKS805" s="49"/>
      <c r="EKT805" s="49"/>
      <c r="EKU805" s="49"/>
      <c r="EKV805" s="49"/>
      <c r="EKW805" s="49"/>
      <c r="EKX805" s="49"/>
      <c r="EKY805" s="49"/>
      <c r="EKZ805" s="49"/>
      <c r="ELA805" s="49"/>
      <c r="ELB805" s="49"/>
      <c r="ELC805" s="49"/>
      <c r="ELD805" s="49"/>
      <c r="ELE805" s="49"/>
      <c r="ELF805" s="49"/>
      <c r="ELG805" s="49"/>
      <c r="ELH805" s="49"/>
      <c r="ELI805" s="49"/>
      <c r="ELJ805" s="49"/>
      <c r="ELK805" s="49"/>
      <c r="ELL805" s="49"/>
      <c r="ELM805" s="49"/>
      <c r="ELN805" s="49"/>
      <c r="ELO805" s="49"/>
      <c r="ELP805" s="49"/>
      <c r="ELQ805" s="49"/>
      <c r="ELR805" s="49"/>
      <c r="ELS805" s="49"/>
      <c r="ELT805" s="49"/>
      <c r="ELU805" s="49"/>
      <c r="ELV805" s="49"/>
      <c r="ELW805" s="49"/>
      <c r="ELX805" s="49"/>
      <c r="ELY805" s="49"/>
      <c r="ELZ805" s="49"/>
      <c r="EMA805" s="49"/>
      <c r="EMB805" s="49"/>
      <c r="EMC805" s="49"/>
      <c r="EMD805" s="49"/>
      <c r="EME805" s="49"/>
      <c r="EMF805" s="49"/>
      <c r="EMG805" s="49"/>
      <c r="EMH805" s="49"/>
      <c r="EMI805" s="49"/>
      <c r="EMJ805" s="49"/>
      <c r="EMK805" s="49"/>
      <c r="EML805" s="49"/>
      <c r="EMM805" s="49"/>
      <c r="EMN805" s="49"/>
      <c r="EMO805" s="49"/>
      <c r="EMP805" s="49"/>
      <c r="EMQ805" s="49"/>
      <c r="EMR805" s="49"/>
      <c r="EMS805" s="49"/>
      <c r="EMT805" s="49"/>
      <c r="EMU805" s="49"/>
      <c r="EMV805" s="49"/>
      <c r="EMW805" s="49"/>
      <c r="EMX805" s="49"/>
      <c r="EMY805" s="49"/>
      <c r="EMZ805" s="49"/>
      <c r="ENA805" s="49"/>
      <c r="ENB805" s="49"/>
      <c r="ENC805" s="49"/>
      <c r="END805" s="49"/>
      <c r="ENE805" s="49"/>
      <c r="ENF805" s="49"/>
      <c r="ENG805" s="49"/>
      <c r="ENH805" s="49"/>
      <c r="ENI805" s="49"/>
      <c r="ENJ805" s="49"/>
      <c r="ENK805" s="49"/>
      <c r="ENL805" s="49"/>
      <c r="ENM805" s="49"/>
      <c r="ENN805" s="49"/>
      <c r="ENO805" s="49"/>
      <c r="ENP805" s="49"/>
      <c r="ENQ805" s="49"/>
      <c r="ENR805" s="49"/>
      <c r="ENS805" s="49"/>
      <c r="ENT805" s="49"/>
      <c r="ENU805" s="49"/>
      <c r="ENV805" s="49"/>
      <c r="ENW805" s="49"/>
      <c r="ENX805" s="49"/>
      <c r="ENY805" s="49"/>
      <c r="ENZ805" s="49"/>
      <c r="EOA805" s="49"/>
      <c r="EOB805" s="49"/>
      <c r="EOC805" s="49"/>
      <c r="EOD805" s="49"/>
      <c r="EOE805" s="49"/>
      <c r="EOF805" s="49"/>
      <c r="EOG805" s="49"/>
      <c r="EOH805" s="49"/>
      <c r="EOI805" s="49"/>
      <c r="EOJ805" s="49"/>
      <c r="EOK805" s="49"/>
      <c r="EOL805" s="49"/>
      <c r="EOM805" s="49"/>
      <c r="EON805" s="49"/>
      <c r="EOO805" s="49"/>
      <c r="EOP805" s="49"/>
      <c r="EOQ805" s="49"/>
      <c r="EOR805" s="49"/>
      <c r="EOS805" s="49"/>
      <c r="EOT805" s="49"/>
      <c r="EOU805" s="49"/>
      <c r="EOV805" s="49"/>
      <c r="EOW805" s="49"/>
      <c r="EOX805" s="49"/>
      <c r="EOY805" s="49"/>
      <c r="EOZ805" s="49"/>
      <c r="EPA805" s="49"/>
      <c r="EPB805" s="49"/>
      <c r="EPC805" s="49"/>
      <c r="EPD805" s="49"/>
      <c r="EPE805" s="49"/>
      <c r="EPF805" s="49"/>
      <c r="EPG805" s="49"/>
      <c r="EPH805" s="49"/>
      <c r="EPI805" s="49"/>
      <c r="EPJ805" s="49"/>
      <c r="EPK805" s="49"/>
      <c r="EPL805" s="49"/>
      <c r="EPM805" s="49"/>
      <c r="EPN805" s="49"/>
      <c r="EPO805" s="49"/>
      <c r="EPP805" s="49"/>
      <c r="EPQ805" s="49"/>
      <c r="EPR805" s="49"/>
      <c r="EPS805" s="49"/>
      <c r="EPT805" s="49"/>
      <c r="EPU805" s="49"/>
      <c r="EPV805" s="49"/>
      <c r="EPW805" s="49"/>
      <c r="EPX805" s="49"/>
      <c r="EPY805" s="49"/>
      <c r="EPZ805" s="49"/>
      <c r="EQA805" s="49"/>
      <c r="EQB805" s="49"/>
      <c r="EQC805" s="49"/>
      <c r="EQD805" s="49"/>
      <c r="EQE805" s="49"/>
      <c r="EQF805" s="49"/>
      <c r="EQG805" s="49"/>
      <c r="EQH805" s="49"/>
      <c r="EQI805" s="49"/>
      <c r="EQJ805" s="49"/>
      <c r="EQK805" s="49"/>
      <c r="EQL805" s="49"/>
      <c r="EQM805" s="49"/>
      <c r="EQN805" s="49"/>
      <c r="EQO805" s="49"/>
      <c r="EQP805" s="49"/>
      <c r="EQQ805" s="49"/>
      <c r="EQR805" s="49"/>
      <c r="EQS805" s="49"/>
      <c r="EQT805" s="49"/>
      <c r="EQU805" s="49"/>
      <c r="EQV805" s="49"/>
      <c r="EQW805" s="49"/>
      <c r="EQX805" s="49"/>
      <c r="EQY805" s="49"/>
      <c r="EQZ805" s="49"/>
      <c r="ERA805" s="49"/>
      <c r="ERB805" s="49"/>
      <c r="ERC805" s="49"/>
      <c r="ERD805" s="49"/>
      <c r="ERE805" s="49"/>
      <c r="ERF805" s="49"/>
      <c r="ERG805" s="49"/>
      <c r="ERH805" s="49"/>
      <c r="ERI805" s="49"/>
      <c r="ERJ805" s="49"/>
      <c r="ERK805" s="49"/>
      <c r="ERL805" s="49"/>
      <c r="ERM805" s="49"/>
      <c r="ERN805" s="49"/>
      <c r="ERO805" s="49"/>
      <c r="ERP805" s="49"/>
      <c r="ERQ805" s="49"/>
      <c r="ERR805" s="49"/>
      <c r="ERS805" s="49"/>
      <c r="ERT805" s="49"/>
      <c r="ERU805" s="49"/>
      <c r="ERV805" s="49"/>
      <c r="ERW805" s="49"/>
      <c r="ERX805" s="49"/>
      <c r="ERY805" s="49"/>
      <c r="ERZ805" s="49"/>
      <c r="ESA805" s="49"/>
      <c r="ESB805" s="49"/>
      <c r="ESC805" s="49"/>
      <c r="ESD805" s="49"/>
      <c r="ESE805" s="49"/>
      <c r="ESF805" s="49"/>
      <c r="ESG805" s="49"/>
      <c r="ESH805" s="49"/>
      <c r="ESI805" s="49"/>
      <c r="ESJ805" s="49"/>
      <c r="ESK805" s="49"/>
      <c r="ESL805" s="49"/>
      <c r="ESM805" s="49"/>
      <c r="ESN805" s="49"/>
      <c r="ESO805" s="49"/>
      <c r="ESP805" s="49"/>
      <c r="ESQ805" s="49"/>
      <c r="ESR805" s="49"/>
      <c r="ESS805" s="49"/>
      <c r="EST805" s="49"/>
      <c r="ESU805" s="49"/>
      <c r="ESV805" s="49"/>
      <c r="ESW805" s="49"/>
      <c r="ESX805" s="49"/>
      <c r="ESY805" s="49"/>
      <c r="ESZ805" s="49"/>
      <c r="ETA805" s="49"/>
      <c r="ETB805" s="49"/>
      <c r="ETC805" s="49"/>
      <c r="ETD805" s="49"/>
      <c r="ETE805" s="49"/>
      <c r="ETF805" s="49"/>
      <c r="ETG805" s="49"/>
      <c r="ETH805" s="49"/>
      <c r="ETI805" s="49"/>
      <c r="ETJ805" s="49"/>
      <c r="ETK805" s="49"/>
      <c r="ETL805" s="49"/>
      <c r="ETM805" s="49"/>
      <c r="ETN805" s="49"/>
      <c r="ETO805" s="49"/>
      <c r="ETP805" s="49"/>
      <c r="ETQ805" s="49"/>
      <c r="ETR805" s="49"/>
      <c r="ETS805" s="49"/>
      <c r="ETT805" s="49"/>
      <c r="ETU805" s="49"/>
      <c r="ETV805" s="49"/>
      <c r="ETW805" s="49"/>
      <c r="ETX805" s="49"/>
      <c r="ETY805" s="49"/>
      <c r="ETZ805" s="49"/>
      <c r="EUA805" s="49"/>
      <c r="EUB805" s="49"/>
      <c r="EUC805" s="49"/>
      <c r="EUD805" s="49"/>
      <c r="EUE805" s="49"/>
      <c r="EUF805" s="49"/>
      <c r="EUG805" s="49"/>
      <c r="EUH805" s="49"/>
      <c r="EUI805" s="49"/>
      <c r="EUJ805" s="49"/>
      <c r="EUK805" s="49"/>
      <c r="EUL805" s="49"/>
      <c r="EUM805" s="49"/>
      <c r="EUN805" s="49"/>
      <c r="EUO805" s="49"/>
      <c r="EUP805" s="49"/>
      <c r="EUQ805" s="49"/>
      <c r="EUR805" s="49"/>
      <c r="EUS805" s="49"/>
      <c r="EUT805" s="49"/>
      <c r="EUU805" s="49"/>
      <c r="EUV805" s="49"/>
      <c r="EUW805" s="49"/>
      <c r="EUX805" s="49"/>
      <c r="EUY805" s="49"/>
      <c r="EUZ805" s="49"/>
      <c r="EVA805" s="49"/>
      <c r="EVB805" s="49"/>
      <c r="EVC805" s="49"/>
      <c r="EVD805" s="49"/>
      <c r="EVE805" s="49"/>
      <c r="EVF805" s="49"/>
      <c r="EVG805" s="49"/>
      <c r="EVH805" s="49"/>
      <c r="EVI805" s="49"/>
      <c r="EVJ805" s="49"/>
      <c r="EVK805" s="49"/>
      <c r="EVL805" s="49"/>
      <c r="EVM805" s="49"/>
      <c r="EVN805" s="49"/>
      <c r="EVO805" s="49"/>
      <c r="EVP805" s="49"/>
      <c r="EVQ805" s="49"/>
      <c r="EVR805" s="49"/>
      <c r="EVS805" s="49"/>
      <c r="EVT805" s="49"/>
      <c r="EVU805" s="49"/>
      <c r="EVV805" s="49"/>
      <c r="EVW805" s="49"/>
      <c r="EVX805" s="49"/>
      <c r="EVY805" s="49"/>
      <c r="EVZ805" s="49"/>
      <c r="EWA805" s="49"/>
      <c r="EWB805" s="49"/>
      <c r="EWC805" s="49"/>
      <c r="EWD805" s="49"/>
      <c r="EWE805" s="49"/>
      <c r="EWF805" s="49"/>
      <c r="EWG805" s="49"/>
      <c r="EWH805" s="49"/>
      <c r="EWI805" s="49"/>
      <c r="EWJ805" s="49"/>
      <c r="EWK805" s="49"/>
      <c r="EWL805" s="49"/>
      <c r="EWM805" s="49"/>
      <c r="EWN805" s="49"/>
      <c r="EWO805" s="49"/>
      <c r="EWP805" s="49"/>
      <c r="EWQ805" s="49"/>
      <c r="EWR805" s="49"/>
      <c r="EWS805" s="49"/>
      <c r="EWT805" s="49"/>
      <c r="EWU805" s="49"/>
      <c r="EWV805" s="49"/>
      <c r="EWW805" s="49"/>
      <c r="EWX805" s="49"/>
      <c r="EWY805" s="49"/>
      <c r="EWZ805" s="49"/>
      <c r="EXA805" s="49"/>
      <c r="EXB805" s="49"/>
      <c r="EXC805" s="49"/>
      <c r="EXD805" s="49"/>
      <c r="EXE805" s="49"/>
      <c r="EXF805" s="49"/>
      <c r="EXG805" s="49"/>
      <c r="EXH805" s="49"/>
      <c r="EXI805" s="49"/>
      <c r="EXJ805" s="49"/>
      <c r="EXK805" s="49"/>
      <c r="EXL805" s="49"/>
      <c r="EXM805" s="49"/>
      <c r="EXN805" s="49"/>
      <c r="EXO805" s="49"/>
      <c r="EXP805" s="49"/>
      <c r="EXQ805" s="49"/>
      <c r="EXR805" s="49"/>
      <c r="EXS805" s="49"/>
      <c r="EXT805" s="49"/>
      <c r="EXU805" s="49"/>
      <c r="EXV805" s="49"/>
      <c r="EXW805" s="49"/>
      <c r="EXX805" s="49"/>
      <c r="EXY805" s="49"/>
      <c r="EXZ805" s="49"/>
      <c r="EYA805" s="49"/>
      <c r="EYB805" s="49"/>
      <c r="EYC805" s="49"/>
      <c r="EYD805" s="49"/>
      <c r="EYE805" s="49"/>
      <c r="EYF805" s="49"/>
      <c r="EYG805" s="49"/>
      <c r="EYH805" s="49"/>
      <c r="EYI805" s="49"/>
      <c r="EYJ805" s="49"/>
      <c r="EYK805" s="49"/>
      <c r="EYL805" s="49"/>
      <c r="EYM805" s="49"/>
      <c r="EYN805" s="49"/>
      <c r="EYO805" s="49"/>
      <c r="EYP805" s="49"/>
      <c r="EYQ805" s="49"/>
      <c r="EYR805" s="49"/>
      <c r="EYS805" s="49"/>
      <c r="EYT805" s="49"/>
      <c r="EYU805" s="49"/>
      <c r="EYV805" s="49"/>
      <c r="EYW805" s="49"/>
      <c r="EYX805" s="49"/>
      <c r="EYY805" s="49"/>
      <c r="EYZ805" s="49"/>
      <c r="EZA805" s="49"/>
      <c r="EZB805" s="49"/>
      <c r="EZC805" s="49"/>
      <c r="EZD805" s="49"/>
      <c r="EZE805" s="49"/>
      <c r="EZF805" s="49"/>
      <c r="EZG805" s="49"/>
      <c r="EZH805" s="49"/>
      <c r="EZI805" s="49"/>
      <c r="EZJ805" s="49"/>
      <c r="EZK805" s="49"/>
      <c r="EZL805" s="49"/>
      <c r="EZM805" s="49"/>
      <c r="EZN805" s="49"/>
      <c r="EZO805" s="49"/>
      <c r="EZP805" s="49"/>
      <c r="EZQ805" s="49"/>
      <c r="EZR805" s="49"/>
      <c r="EZS805" s="49"/>
      <c r="EZT805" s="49"/>
      <c r="EZU805" s="49"/>
      <c r="EZV805" s="49"/>
      <c r="EZW805" s="49"/>
      <c r="EZX805" s="49"/>
      <c r="EZY805" s="49"/>
      <c r="EZZ805" s="49"/>
      <c r="FAA805" s="49"/>
      <c r="FAB805" s="49"/>
      <c r="FAC805" s="49"/>
      <c r="FAD805" s="49"/>
      <c r="FAE805" s="49"/>
      <c r="FAF805" s="49"/>
      <c r="FAG805" s="49"/>
      <c r="FAH805" s="49"/>
      <c r="FAI805" s="49"/>
      <c r="FAJ805" s="49"/>
      <c r="FAK805" s="49"/>
      <c r="FAL805" s="49"/>
      <c r="FAM805" s="49"/>
      <c r="FAN805" s="49"/>
      <c r="FAO805" s="49"/>
      <c r="FAP805" s="49"/>
      <c r="FAQ805" s="49"/>
      <c r="FAR805" s="49"/>
      <c r="FAS805" s="49"/>
      <c r="FAT805" s="49"/>
      <c r="FAU805" s="49"/>
      <c r="FAV805" s="49"/>
      <c r="FAW805" s="49"/>
      <c r="FAX805" s="49"/>
      <c r="FAY805" s="49"/>
      <c r="FAZ805" s="49"/>
      <c r="FBA805" s="49"/>
      <c r="FBB805" s="49"/>
      <c r="FBC805" s="49"/>
      <c r="FBD805" s="49"/>
      <c r="FBE805" s="49"/>
      <c r="FBF805" s="49"/>
      <c r="FBG805" s="49"/>
      <c r="FBH805" s="49"/>
      <c r="FBI805" s="49"/>
      <c r="FBJ805" s="49"/>
      <c r="FBK805" s="49"/>
      <c r="FBL805" s="49"/>
      <c r="FBM805" s="49"/>
      <c r="FBN805" s="49"/>
      <c r="FBO805" s="49"/>
      <c r="FBP805" s="49"/>
      <c r="FBQ805" s="49"/>
      <c r="FBR805" s="49"/>
      <c r="FBS805" s="49"/>
      <c r="FBT805" s="49"/>
      <c r="FBU805" s="49"/>
      <c r="FBV805" s="49"/>
      <c r="FBW805" s="49"/>
      <c r="FBX805" s="49"/>
      <c r="FBY805" s="49"/>
      <c r="FBZ805" s="49"/>
      <c r="FCA805" s="49"/>
      <c r="FCB805" s="49"/>
      <c r="FCC805" s="49"/>
      <c r="FCD805" s="49"/>
      <c r="FCE805" s="49"/>
      <c r="FCF805" s="49"/>
      <c r="FCG805" s="49"/>
      <c r="FCH805" s="49"/>
      <c r="FCI805" s="49"/>
      <c r="FCJ805" s="49"/>
      <c r="FCK805" s="49"/>
      <c r="FCL805" s="49"/>
      <c r="FCM805" s="49"/>
      <c r="FCN805" s="49"/>
      <c r="FCO805" s="49"/>
      <c r="FCP805" s="49"/>
      <c r="FCQ805" s="49"/>
      <c r="FCR805" s="49"/>
      <c r="FCS805" s="49"/>
      <c r="FCT805" s="49"/>
      <c r="FCU805" s="49"/>
      <c r="FCV805" s="49"/>
      <c r="FCW805" s="49"/>
      <c r="FCX805" s="49"/>
      <c r="FCY805" s="49"/>
      <c r="FCZ805" s="49"/>
      <c r="FDA805" s="49"/>
      <c r="FDB805" s="49"/>
      <c r="FDC805" s="49"/>
      <c r="FDD805" s="49"/>
      <c r="FDE805" s="49"/>
      <c r="FDF805" s="49"/>
      <c r="FDG805" s="49"/>
      <c r="FDH805" s="49"/>
      <c r="FDI805" s="49"/>
      <c r="FDJ805" s="49"/>
      <c r="FDK805" s="49"/>
      <c r="FDL805" s="49"/>
      <c r="FDM805" s="49"/>
      <c r="FDN805" s="49"/>
      <c r="FDO805" s="49"/>
      <c r="FDP805" s="49"/>
      <c r="FDQ805" s="49"/>
      <c r="FDR805" s="49"/>
      <c r="FDS805" s="49"/>
      <c r="FDT805" s="49"/>
      <c r="FDU805" s="49"/>
      <c r="FDV805" s="49"/>
      <c r="FDW805" s="49"/>
      <c r="FDX805" s="49"/>
      <c r="FDY805" s="49"/>
      <c r="FDZ805" s="49"/>
      <c r="FEA805" s="49"/>
      <c r="FEB805" s="49"/>
      <c r="FEC805" s="49"/>
      <c r="FED805" s="49"/>
      <c r="FEE805" s="49"/>
      <c r="FEF805" s="49"/>
      <c r="FEG805" s="49"/>
      <c r="FEH805" s="49"/>
      <c r="FEI805" s="49"/>
      <c r="FEJ805" s="49"/>
      <c r="FEK805" s="49"/>
      <c r="FEL805" s="49"/>
      <c r="FEM805" s="49"/>
      <c r="FEN805" s="49"/>
      <c r="FEO805" s="49"/>
      <c r="FEP805" s="49"/>
      <c r="FEQ805" s="49"/>
      <c r="FER805" s="49"/>
      <c r="FES805" s="49"/>
      <c r="FET805" s="49"/>
      <c r="FEU805" s="49"/>
      <c r="FEV805" s="49"/>
      <c r="FEW805" s="49"/>
      <c r="FEX805" s="49"/>
      <c r="FEY805" s="49"/>
      <c r="FEZ805" s="49"/>
      <c r="FFA805" s="49"/>
      <c r="FFB805" s="49"/>
      <c r="FFC805" s="49"/>
      <c r="FFD805" s="49"/>
      <c r="FFE805" s="49"/>
      <c r="FFF805" s="49"/>
      <c r="FFG805" s="49"/>
      <c r="FFH805" s="49"/>
      <c r="FFI805" s="49"/>
      <c r="FFJ805" s="49"/>
      <c r="FFK805" s="49"/>
      <c r="FFL805" s="49"/>
      <c r="FFM805" s="49"/>
      <c r="FFN805" s="49"/>
      <c r="FFO805" s="49"/>
      <c r="FFP805" s="49"/>
      <c r="FFQ805" s="49"/>
      <c r="FFR805" s="49"/>
      <c r="FFS805" s="49"/>
      <c r="FFT805" s="49"/>
      <c r="FFU805" s="49"/>
      <c r="FFV805" s="49"/>
      <c r="FFW805" s="49"/>
      <c r="FFX805" s="49"/>
      <c r="FFY805" s="49"/>
      <c r="FFZ805" s="49"/>
      <c r="FGA805" s="49"/>
      <c r="FGB805" s="49"/>
      <c r="FGC805" s="49"/>
      <c r="FGD805" s="49"/>
      <c r="FGE805" s="49"/>
      <c r="FGF805" s="49"/>
      <c r="FGG805" s="49"/>
      <c r="FGH805" s="49"/>
      <c r="FGI805" s="49"/>
      <c r="FGJ805" s="49"/>
      <c r="FGK805" s="49"/>
      <c r="FGL805" s="49"/>
      <c r="FGM805" s="49"/>
      <c r="FGN805" s="49"/>
      <c r="FGO805" s="49"/>
      <c r="FGP805" s="49"/>
      <c r="FGQ805" s="49"/>
      <c r="FGR805" s="49"/>
      <c r="FGS805" s="49"/>
      <c r="FGT805" s="49"/>
      <c r="FGU805" s="49"/>
      <c r="FGV805" s="49"/>
      <c r="FGW805" s="49"/>
      <c r="FGX805" s="49"/>
      <c r="FGY805" s="49"/>
      <c r="FGZ805" s="49"/>
      <c r="FHA805" s="49"/>
      <c r="FHB805" s="49"/>
      <c r="FHC805" s="49"/>
      <c r="FHD805" s="49"/>
      <c r="FHE805" s="49"/>
      <c r="FHF805" s="49"/>
      <c r="FHG805" s="49"/>
      <c r="FHH805" s="49"/>
      <c r="FHI805" s="49"/>
      <c r="FHJ805" s="49"/>
      <c r="FHK805" s="49"/>
      <c r="FHL805" s="49"/>
      <c r="FHM805" s="49"/>
      <c r="FHN805" s="49"/>
      <c r="FHO805" s="49"/>
      <c r="FHP805" s="49"/>
      <c r="FHQ805" s="49"/>
      <c r="FHR805" s="49"/>
      <c r="FHS805" s="49"/>
      <c r="FHT805" s="49"/>
      <c r="FHU805" s="49"/>
      <c r="FHV805" s="49"/>
      <c r="FHW805" s="49"/>
      <c r="FHX805" s="49"/>
      <c r="FHY805" s="49"/>
      <c r="FHZ805" s="49"/>
      <c r="FIA805" s="49"/>
      <c r="FIB805" s="49"/>
      <c r="FIC805" s="49"/>
      <c r="FID805" s="49"/>
      <c r="FIE805" s="49"/>
      <c r="FIF805" s="49"/>
      <c r="FIG805" s="49"/>
      <c r="FIH805" s="49"/>
      <c r="FII805" s="49"/>
      <c r="FIJ805" s="49"/>
      <c r="FIK805" s="49"/>
      <c r="FIL805" s="49"/>
      <c r="FIM805" s="49"/>
      <c r="FIN805" s="49"/>
      <c r="FIO805" s="49"/>
      <c r="FIP805" s="49"/>
      <c r="FIQ805" s="49"/>
      <c r="FIR805" s="49"/>
      <c r="FIS805" s="49"/>
      <c r="FIT805" s="49"/>
      <c r="FIU805" s="49"/>
      <c r="FIV805" s="49"/>
      <c r="FIW805" s="49"/>
      <c r="FIX805" s="49"/>
      <c r="FIY805" s="49"/>
      <c r="FIZ805" s="49"/>
      <c r="FJA805" s="49"/>
      <c r="FJB805" s="49"/>
      <c r="FJC805" s="49"/>
      <c r="FJD805" s="49"/>
      <c r="FJE805" s="49"/>
      <c r="FJF805" s="49"/>
      <c r="FJG805" s="49"/>
      <c r="FJH805" s="49"/>
      <c r="FJI805" s="49"/>
      <c r="FJJ805" s="49"/>
      <c r="FJK805" s="49"/>
      <c r="FJL805" s="49"/>
      <c r="FJM805" s="49"/>
      <c r="FJN805" s="49"/>
      <c r="FJO805" s="49"/>
      <c r="FJP805" s="49"/>
      <c r="FJQ805" s="49"/>
      <c r="FJR805" s="49"/>
      <c r="FJS805" s="49"/>
      <c r="FJT805" s="49"/>
      <c r="FJU805" s="49"/>
      <c r="FJV805" s="49"/>
      <c r="FJW805" s="49"/>
      <c r="FJX805" s="49"/>
      <c r="FJY805" s="49"/>
      <c r="FJZ805" s="49"/>
      <c r="FKA805" s="49"/>
      <c r="FKB805" s="49"/>
      <c r="FKC805" s="49"/>
      <c r="FKD805" s="49"/>
      <c r="FKE805" s="49"/>
      <c r="FKF805" s="49"/>
      <c r="FKG805" s="49"/>
      <c r="FKH805" s="49"/>
      <c r="FKI805" s="49"/>
      <c r="FKJ805" s="49"/>
      <c r="FKK805" s="49"/>
      <c r="FKL805" s="49"/>
      <c r="FKM805" s="49"/>
      <c r="FKN805" s="49"/>
      <c r="FKO805" s="49"/>
      <c r="FKP805" s="49"/>
      <c r="FKQ805" s="49"/>
      <c r="FKR805" s="49"/>
      <c r="FKS805" s="49"/>
      <c r="FKT805" s="49"/>
      <c r="FKU805" s="49"/>
      <c r="FKV805" s="49"/>
      <c r="FKW805" s="49"/>
      <c r="FKX805" s="49"/>
      <c r="FKY805" s="49"/>
      <c r="FKZ805" s="49"/>
      <c r="FLA805" s="49"/>
      <c r="FLB805" s="49"/>
      <c r="FLC805" s="49"/>
      <c r="FLD805" s="49"/>
      <c r="FLE805" s="49"/>
      <c r="FLF805" s="49"/>
      <c r="FLG805" s="49"/>
      <c r="FLH805" s="49"/>
      <c r="FLI805" s="49"/>
      <c r="FLJ805" s="49"/>
      <c r="FLK805" s="49"/>
      <c r="FLL805" s="49"/>
      <c r="FLM805" s="49"/>
      <c r="FLN805" s="49"/>
      <c r="FLO805" s="49"/>
      <c r="FLP805" s="49"/>
      <c r="FLQ805" s="49"/>
      <c r="FLR805" s="49"/>
      <c r="FLS805" s="49"/>
      <c r="FLT805" s="49"/>
      <c r="FLU805" s="49"/>
      <c r="FLV805" s="49"/>
      <c r="FLW805" s="49"/>
      <c r="FLX805" s="49"/>
      <c r="FLY805" s="49"/>
      <c r="FLZ805" s="49"/>
      <c r="FMA805" s="49"/>
      <c r="FMB805" s="49"/>
      <c r="FMC805" s="49"/>
      <c r="FMD805" s="49"/>
      <c r="FME805" s="49"/>
      <c r="FMF805" s="49"/>
      <c r="FMG805" s="49"/>
      <c r="FMH805" s="49"/>
      <c r="FMI805" s="49"/>
      <c r="FMJ805" s="49"/>
      <c r="FMK805" s="49"/>
      <c r="FML805" s="49"/>
      <c r="FMM805" s="49"/>
      <c r="FMN805" s="49"/>
      <c r="FMO805" s="49"/>
      <c r="FMP805" s="49"/>
      <c r="FMQ805" s="49"/>
      <c r="FMR805" s="49"/>
      <c r="FMS805" s="49"/>
      <c r="FMT805" s="49"/>
      <c r="FMU805" s="49"/>
      <c r="FMV805" s="49"/>
      <c r="FMW805" s="49"/>
      <c r="FMX805" s="49"/>
      <c r="FMY805" s="49"/>
      <c r="FMZ805" s="49"/>
      <c r="FNA805" s="49"/>
      <c r="FNB805" s="49"/>
      <c r="FNC805" s="49"/>
      <c r="FND805" s="49"/>
      <c r="FNE805" s="49"/>
      <c r="FNF805" s="49"/>
      <c r="FNG805" s="49"/>
      <c r="FNH805" s="49"/>
      <c r="FNI805" s="49"/>
      <c r="FNJ805" s="49"/>
      <c r="FNK805" s="49"/>
      <c r="FNL805" s="49"/>
      <c r="FNM805" s="49"/>
      <c r="FNN805" s="49"/>
      <c r="FNO805" s="49"/>
      <c r="FNP805" s="49"/>
      <c r="FNQ805" s="49"/>
      <c r="FNR805" s="49"/>
      <c r="FNS805" s="49"/>
      <c r="FNT805" s="49"/>
      <c r="FNU805" s="49"/>
      <c r="FNV805" s="49"/>
      <c r="FNW805" s="49"/>
      <c r="FNX805" s="49"/>
      <c r="FNY805" s="49"/>
      <c r="FNZ805" s="49"/>
      <c r="FOA805" s="49"/>
      <c r="FOB805" s="49"/>
      <c r="FOC805" s="49"/>
      <c r="FOD805" s="49"/>
      <c r="FOE805" s="49"/>
      <c r="FOF805" s="49"/>
      <c r="FOG805" s="49"/>
      <c r="FOH805" s="49"/>
      <c r="FOI805" s="49"/>
      <c r="FOJ805" s="49"/>
      <c r="FOK805" s="49"/>
      <c r="FOL805" s="49"/>
      <c r="FOM805" s="49"/>
      <c r="FON805" s="49"/>
      <c r="FOO805" s="49"/>
      <c r="FOP805" s="49"/>
      <c r="FOQ805" s="49"/>
      <c r="FOR805" s="49"/>
      <c r="FOS805" s="49"/>
      <c r="FOT805" s="49"/>
      <c r="FOU805" s="49"/>
      <c r="FOV805" s="49"/>
      <c r="FOW805" s="49"/>
      <c r="FOX805" s="49"/>
      <c r="FOY805" s="49"/>
      <c r="FOZ805" s="49"/>
      <c r="FPA805" s="49"/>
      <c r="FPB805" s="49"/>
      <c r="FPC805" s="49"/>
      <c r="FPD805" s="49"/>
      <c r="FPE805" s="49"/>
      <c r="FPF805" s="49"/>
      <c r="FPG805" s="49"/>
      <c r="FPH805" s="49"/>
      <c r="FPI805" s="49"/>
      <c r="FPJ805" s="49"/>
      <c r="FPK805" s="49"/>
      <c r="FPL805" s="49"/>
      <c r="FPM805" s="49"/>
      <c r="FPN805" s="49"/>
      <c r="FPO805" s="49"/>
      <c r="FPP805" s="49"/>
      <c r="FPQ805" s="49"/>
      <c r="FPR805" s="49"/>
      <c r="FPS805" s="49"/>
      <c r="FPT805" s="49"/>
      <c r="FPU805" s="49"/>
      <c r="FPV805" s="49"/>
      <c r="FPW805" s="49"/>
      <c r="FPX805" s="49"/>
      <c r="FPY805" s="49"/>
      <c r="FPZ805" s="49"/>
      <c r="FQA805" s="49"/>
      <c r="FQB805" s="49"/>
      <c r="FQC805" s="49"/>
      <c r="FQD805" s="49"/>
      <c r="FQE805" s="49"/>
      <c r="FQF805" s="49"/>
      <c r="FQG805" s="49"/>
      <c r="FQH805" s="49"/>
      <c r="FQI805" s="49"/>
      <c r="FQJ805" s="49"/>
      <c r="FQK805" s="49"/>
      <c r="FQL805" s="49"/>
      <c r="FQM805" s="49"/>
      <c r="FQN805" s="49"/>
      <c r="FQO805" s="49"/>
      <c r="FQP805" s="49"/>
      <c r="FQQ805" s="49"/>
      <c r="FQR805" s="49"/>
      <c r="FQS805" s="49"/>
      <c r="FQT805" s="49"/>
      <c r="FQU805" s="49"/>
      <c r="FQV805" s="49"/>
      <c r="FQW805" s="49"/>
      <c r="FQX805" s="49"/>
      <c r="FQY805" s="49"/>
      <c r="FQZ805" s="49"/>
      <c r="FRA805" s="49"/>
      <c r="FRB805" s="49"/>
      <c r="FRC805" s="49"/>
      <c r="FRD805" s="49"/>
      <c r="FRE805" s="49"/>
      <c r="FRF805" s="49"/>
      <c r="FRG805" s="49"/>
      <c r="FRH805" s="49"/>
      <c r="FRI805" s="49"/>
      <c r="FRJ805" s="49"/>
      <c r="FRK805" s="49"/>
      <c r="FRL805" s="49"/>
      <c r="FRM805" s="49"/>
      <c r="FRN805" s="49"/>
      <c r="FRO805" s="49"/>
      <c r="FRP805" s="49"/>
      <c r="FRQ805" s="49"/>
      <c r="FRR805" s="49"/>
      <c r="FRS805" s="49"/>
      <c r="FRT805" s="49"/>
      <c r="FRU805" s="49"/>
      <c r="FRV805" s="49"/>
      <c r="FRW805" s="49"/>
      <c r="FRX805" s="49"/>
      <c r="FRY805" s="49"/>
      <c r="FRZ805" s="49"/>
      <c r="FSA805" s="49"/>
      <c r="FSB805" s="49"/>
      <c r="FSC805" s="49"/>
      <c r="FSD805" s="49"/>
      <c r="FSE805" s="49"/>
      <c r="FSF805" s="49"/>
      <c r="FSG805" s="49"/>
      <c r="FSH805" s="49"/>
      <c r="FSI805" s="49"/>
      <c r="FSJ805" s="49"/>
      <c r="FSK805" s="49"/>
      <c r="FSL805" s="49"/>
      <c r="FSM805" s="49"/>
      <c r="FSN805" s="49"/>
      <c r="FSO805" s="49"/>
      <c r="FSP805" s="49"/>
      <c r="FSQ805" s="49"/>
      <c r="FSR805" s="49"/>
      <c r="FSS805" s="49"/>
      <c r="FST805" s="49"/>
      <c r="FSU805" s="49"/>
      <c r="FSV805" s="49"/>
      <c r="FSW805" s="49"/>
      <c r="FSX805" s="49"/>
      <c r="FSY805" s="49"/>
      <c r="FSZ805" s="49"/>
      <c r="FTA805" s="49"/>
      <c r="FTB805" s="49"/>
      <c r="FTC805" s="49"/>
      <c r="FTD805" s="49"/>
      <c r="FTE805" s="49"/>
      <c r="FTF805" s="49"/>
      <c r="FTG805" s="49"/>
      <c r="FTH805" s="49"/>
      <c r="FTI805" s="49"/>
      <c r="FTJ805" s="49"/>
      <c r="FTK805" s="49"/>
      <c r="FTL805" s="49"/>
      <c r="FTM805" s="49"/>
      <c r="FTN805" s="49"/>
      <c r="FTO805" s="49"/>
      <c r="FTP805" s="49"/>
      <c r="FTQ805" s="49"/>
      <c r="FTR805" s="49"/>
      <c r="FTS805" s="49"/>
      <c r="FTT805" s="49"/>
      <c r="FTU805" s="49"/>
      <c r="FTV805" s="49"/>
      <c r="FTW805" s="49"/>
      <c r="FTX805" s="49"/>
      <c r="FTY805" s="49"/>
      <c r="FTZ805" s="49"/>
      <c r="FUA805" s="49"/>
      <c r="FUB805" s="49"/>
      <c r="FUC805" s="49"/>
      <c r="FUD805" s="49"/>
      <c r="FUE805" s="49"/>
      <c r="FUF805" s="49"/>
      <c r="FUG805" s="49"/>
      <c r="FUH805" s="49"/>
      <c r="FUI805" s="49"/>
      <c r="FUJ805" s="49"/>
      <c r="FUK805" s="49"/>
      <c r="FUL805" s="49"/>
      <c r="FUM805" s="49"/>
      <c r="FUN805" s="49"/>
      <c r="FUO805" s="49"/>
      <c r="FUP805" s="49"/>
      <c r="FUQ805" s="49"/>
      <c r="FUR805" s="49"/>
      <c r="FUS805" s="49"/>
      <c r="FUT805" s="49"/>
      <c r="FUU805" s="49"/>
      <c r="FUV805" s="49"/>
      <c r="FUW805" s="49"/>
      <c r="FUX805" s="49"/>
      <c r="FUY805" s="49"/>
      <c r="FUZ805" s="49"/>
      <c r="FVA805" s="49"/>
      <c r="FVB805" s="49"/>
      <c r="FVC805" s="49"/>
      <c r="FVD805" s="49"/>
      <c r="FVE805" s="49"/>
      <c r="FVF805" s="49"/>
      <c r="FVG805" s="49"/>
      <c r="FVH805" s="49"/>
      <c r="FVI805" s="49"/>
      <c r="FVJ805" s="49"/>
      <c r="FVK805" s="49"/>
      <c r="FVL805" s="49"/>
      <c r="FVM805" s="49"/>
      <c r="FVN805" s="49"/>
      <c r="FVO805" s="49"/>
      <c r="FVP805" s="49"/>
      <c r="FVQ805" s="49"/>
      <c r="FVR805" s="49"/>
      <c r="FVS805" s="49"/>
      <c r="FVT805" s="49"/>
      <c r="FVU805" s="49"/>
      <c r="FVV805" s="49"/>
      <c r="FVW805" s="49"/>
      <c r="FVX805" s="49"/>
      <c r="FVY805" s="49"/>
      <c r="FVZ805" s="49"/>
      <c r="FWA805" s="49"/>
      <c r="FWB805" s="49"/>
      <c r="FWC805" s="49"/>
      <c r="FWD805" s="49"/>
      <c r="FWE805" s="49"/>
      <c r="FWF805" s="49"/>
      <c r="FWG805" s="49"/>
      <c r="FWH805" s="49"/>
      <c r="FWI805" s="49"/>
      <c r="FWJ805" s="49"/>
      <c r="FWK805" s="49"/>
      <c r="FWL805" s="49"/>
      <c r="FWM805" s="49"/>
      <c r="FWN805" s="49"/>
      <c r="FWO805" s="49"/>
      <c r="FWP805" s="49"/>
      <c r="FWQ805" s="49"/>
      <c r="FWR805" s="49"/>
      <c r="FWS805" s="49"/>
      <c r="FWT805" s="49"/>
      <c r="FWU805" s="49"/>
      <c r="FWV805" s="49"/>
      <c r="FWW805" s="49"/>
      <c r="FWX805" s="49"/>
      <c r="FWY805" s="49"/>
      <c r="FWZ805" s="49"/>
      <c r="FXA805" s="49"/>
      <c r="FXB805" s="49"/>
      <c r="FXC805" s="49"/>
      <c r="FXD805" s="49"/>
      <c r="FXE805" s="49"/>
      <c r="FXF805" s="49"/>
      <c r="FXG805" s="49"/>
      <c r="FXH805" s="49"/>
      <c r="FXI805" s="49"/>
      <c r="FXJ805" s="49"/>
      <c r="FXK805" s="49"/>
      <c r="FXL805" s="49"/>
      <c r="FXM805" s="49"/>
      <c r="FXN805" s="49"/>
      <c r="FXO805" s="49"/>
      <c r="FXP805" s="49"/>
      <c r="FXQ805" s="49"/>
      <c r="FXR805" s="49"/>
      <c r="FXS805" s="49"/>
      <c r="FXT805" s="49"/>
      <c r="FXU805" s="49"/>
      <c r="FXV805" s="49"/>
      <c r="FXW805" s="49"/>
      <c r="FXX805" s="49"/>
      <c r="FXY805" s="49"/>
      <c r="FXZ805" s="49"/>
      <c r="FYA805" s="49"/>
      <c r="FYB805" s="49"/>
      <c r="FYC805" s="49"/>
      <c r="FYD805" s="49"/>
      <c r="FYE805" s="49"/>
      <c r="FYF805" s="49"/>
      <c r="FYG805" s="49"/>
      <c r="FYH805" s="49"/>
      <c r="FYI805" s="49"/>
      <c r="FYJ805" s="49"/>
      <c r="FYK805" s="49"/>
      <c r="FYL805" s="49"/>
      <c r="FYM805" s="49"/>
      <c r="FYN805" s="49"/>
      <c r="FYO805" s="49"/>
      <c r="FYP805" s="49"/>
      <c r="FYQ805" s="49"/>
      <c r="FYR805" s="49"/>
      <c r="FYS805" s="49"/>
      <c r="FYT805" s="49"/>
      <c r="FYU805" s="49"/>
      <c r="FYV805" s="49"/>
      <c r="FYW805" s="49"/>
      <c r="FYX805" s="49"/>
      <c r="FYY805" s="49"/>
      <c r="FYZ805" s="49"/>
      <c r="FZA805" s="49"/>
      <c r="FZB805" s="49"/>
      <c r="FZC805" s="49"/>
      <c r="FZD805" s="49"/>
      <c r="FZE805" s="49"/>
      <c r="FZF805" s="49"/>
      <c r="FZG805" s="49"/>
      <c r="FZH805" s="49"/>
      <c r="FZI805" s="49"/>
      <c r="FZJ805" s="49"/>
      <c r="FZK805" s="49"/>
      <c r="FZL805" s="49"/>
      <c r="FZM805" s="49"/>
      <c r="FZN805" s="49"/>
      <c r="FZO805" s="49"/>
      <c r="FZP805" s="49"/>
      <c r="FZQ805" s="49"/>
      <c r="FZR805" s="49"/>
      <c r="FZS805" s="49"/>
      <c r="FZT805" s="49"/>
      <c r="FZU805" s="49"/>
      <c r="FZV805" s="49"/>
      <c r="FZW805" s="49"/>
      <c r="FZX805" s="49"/>
      <c r="FZY805" s="49"/>
      <c r="FZZ805" s="49"/>
      <c r="GAA805" s="49"/>
      <c r="GAB805" s="49"/>
      <c r="GAC805" s="49"/>
      <c r="GAD805" s="49"/>
      <c r="GAE805" s="49"/>
      <c r="GAF805" s="49"/>
      <c r="GAG805" s="49"/>
      <c r="GAH805" s="49"/>
      <c r="GAI805" s="49"/>
      <c r="GAJ805" s="49"/>
      <c r="GAK805" s="49"/>
      <c r="GAL805" s="49"/>
      <c r="GAM805" s="49"/>
      <c r="GAN805" s="49"/>
      <c r="GAO805" s="49"/>
      <c r="GAP805" s="49"/>
      <c r="GAQ805" s="49"/>
      <c r="GAR805" s="49"/>
      <c r="GAS805" s="49"/>
      <c r="GAT805" s="49"/>
      <c r="GAU805" s="49"/>
      <c r="GAV805" s="49"/>
      <c r="GAW805" s="49"/>
      <c r="GAX805" s="49"/>
      <c r="GAY805" s="49"/>
      <c r="GAZ805" s="49"/>
      <c r="GBA805" s="49"/>
      <c r="GBB805" s="49"/>
      <c r="GBC805" s="49"/>
      <c r="GBD805" s="49"/>
      <c r="GBE805" s="49"/>
      <c r="GBF805" s="49"/>
      <c r="GBG805" s="49"/>
      <c r="GBH805" s="49"/>
      <c r="GBI805" s="49"/>
      <c r="GBJ805" s="49"/>
      <c r="GBK805" s="49"/>
      <c r="GBL805" s="49"/>
      <c r="GBM805" s="49"/>
      <c r="GBN805" s="49"/>
      <c r="GBO805" s="49"/>
      <c r="GBP805" s="49"/>
      <c r="GBQ805" s="49"/>
      <c r="GBR805" s="49"/>
      <c r="GBS805" s="49"/>
      <c r="GBT805" s="49"/>
      <c r="GBU805" s="49"/>
      <c r="GBV805" s="49"/>
      <c r="GBW805" s="49"/>
      <c r="GBX805" s="49"/>
      <c r="GBY805" s="49"/>
      <c r="GBZ805" s="49"/>
      <c r="GCA805" s="49"/>
      <c r="GCB805" s="49"/>
      <c r="GCC805" s="49"/>
      <c r="GCD805" s="49"/>
      <c r="GCE805" s="49"/>
      <c r="GCF805" s="49"/>
      <c r="GCG805" s="49"/>
      <c r="GCH805" s="49"/>
      <c r="GCI805" s="49"/>
      <c r="GCJ805" s="49"/>
      <c r="GCK805" s="49"/>
      <c r="GCL805" s="49"/>
      <c r="GCM805" s="49"/>
      <c r="GCN805" s="49"/>
      <c r="GCO805" s="49"/>
      <c r="GCP805" s="49"/>
      <c r="GCQ805" s="49"/>
      <c r="GCR805" s="49"/>
      <c r="GCS805" s="49"/>
      <c r="GCT805" s="49"/>
      <c r="GCU805" s="49"/>
      <c r="GCV805" s="49"/>
      <c r="GCW805" s="49"/>
      <c r="GCX805" s="49"/>
      <c r="GCY805" s="49"/>
      <c r="GCZ805" s="49"/>
      <c r="GDA805" s="49"/>
      <c r="GDB805" s="49"/>
      <c r="GDC805" s="49"/>
      <c r="GDD805" s="49"/>
      <c r="GDE805" s="49"/>
      <c r="GDF805" s="49"/>
      <c r="GDG805" s="49"/>
      <c r="GDH805" s="49"/>
      <c r="GDI805" s="49"/>
      <c r="GDJ805" s="49"/>
      <c r="GDK805" s="49"/>
      <c r="GDL805" s="49"/>
      <c r="GDM805" s="49"/>
      <c r="GDN805" s="49"/>
      <c r="GDO805" s="49"/>
      <c r="GDP805" s="49"/>
      <c r="GDQ805" s="49"/>
      <c r="GDR805" s="49"/>
      <c r="GDS805" s="49"/>
      <c r="GDT805" s="49"/>
      <c r="GDU805" s="49"/>
      <c r="GDV805" s="49"/>
      <c r="GDW805" s="49"/>
      <c r="GDX805" s="49"/>
      <c r="GDY805" s="49"/>
      <c r="GDZ805" s="49"/>
      <c r="GEA805" s="49"/>
      <c r="GEB805" s="49"/>
      <c r="GEC805" s="49"/>
      <c r="GED805" s="49"/>
      <c r="GEE805" s="49"/>
      <c r="GEF805" s="49"/>
      <c r="GEG805" s="49"/>
      <c r="GEH805" s="49"/>
      <c r="GEI805" s="49"/>
      <c r="GEJ805" s="49"/>
      <c r="GEK805" s="49"/>
      <c r="GEL805" s="49"/>
      <c r="GEM805" s="49"/>
      <c r="GEN805" s="49"/>
      <c r="GEO805" s="49"/>
      <c r="GEP805" s="49"/>
      <c r="GEQ805" s="49"/>
      <c r="GER805" s="49"/>
      <c r="GES805" s="49"/>
      <c r="GET805" s="49"/>
      <c r="GEU805" s="49"/>
      <c r="GEV805" s="49"/>
      <c r="GEW805" s="49"/>
      <c r="GEX805" s="49"/>
      <c r="GEY805" s="49"/>
      <c r="GEZ805" s="49"/>
      <c r="GFA805" s="49"/>
      <c r="GFB805" s="49"/>
      <c r="GFC805" s="49"/>
      <c r="GFD805" s="49"/>
      <c r="GFE805" s="49"/>
      <c r="GFF805" s="49"/>
      <c r="GFG805" s="49"/>
      <c r="GFH805" s="49"/>
      <c r="GFI805" s="49"/>
      <c r="GFJ805" s="49"/>
      <c r="GFK805" s="49"/>
      <c r="GFL805" s="49"/>
      <c r="GFM805" s="49"/>
      <c r="GFN805" s="49"/>
      <c r="GFO805" s="49"/>
      <c r="GFP805" s="49"/>
      <c r="GFQ805" s="49"/>
      <c r="GFR805" s="49"/>
      <c r="GFS805" s="49"/>
      <c r="GFT805" s="49"/>
      <c r="GFU805" s="49"/>
      <c r="GFV805" s="49"/>
      <c r="GFW805" s="49"/>
      <c r="GFX805" s="49"/>
      <c r="GFY805" s="49"/>
      <c r="GFZ805" s="49"/>
      <c r="GGA805" s="49"/>
      <c r="GGB805" s="49"/>
      <c r="GGC805" s="49"/>
      <c r="GGD805" s="49"/>
      <c r="GGE805" s="49"/>
      <c r="GGF805" s="49"/>
      <c r="GGG805" s="49"/>
      <c r="GGH805" s="49"/>
      <c r="GGI805" s="49"/>
      <c r="GGJ805" s="49"/>
      <c r="GGK805" s="49"/>
      <c r="GGL805" s="49"/>
      <c r="GGM805" s="49"/>
      <c r="GGN805" s="49"/>
      <c r="GGO805" s="49"/>
      <c r="GGP805" s="49"/>
      <c r="GGQ805" s="49"/>
      <c r="GGR805" s="49"/>
      <c r="GGS805" s="49"/>
      <c r="GGT805" s="49"/>
      <c r="GGU805" s="49"/>
      <c r="GGV805" s="49"/>
      <c r="GGW805" s="49"/>
      <c r="GGX805" s="49"/>
      <c r="GGY805" s="49"/>
      <c r="GGZ805" s="49"/>
      <c r="GHA805" s="49"/>
      <c r="GHB805" s="49"/>
      <c r="GHC805" s="49"/>
      <c r="GHD805" s="49"/>
      <c r="GHE805" s="49"/>
      <c r="GHF805" s="49"/>
      <c r="GHG805" s="49"/>
      <c r="GHH805" s="49"/>
      <c r="GHI805" s="49"/>
      <c r="GHJ805" s="49"/>
      <c r="GHK805" s="49"/>
      <c r="GHL805" s="49"/>
      <c r="GHM805" s="49"/>
      <c r="GHN805" s="49"/>
      <c r="GHO805" s="49"/>
      <c r="GHP805" s="49"/>
      <c r="GHQ805" s="49"/>
      <c r="GHR805" s="49"/>
      <c r="GHS805" s="49"/>
      <c r="GHT805" s="49"/>
      <c r="GHU805" s="49"/>
      <c r="GHV805" s="49"/>
      <c r="GHW805" s="49"/>
      <c r="GHX805" s="49"/>
      <c r="GHY805" s="49"/>
      <c r="GHZ805" s="49"/>
      <c r="GIA805" s="49"/>
      <c r="GIB805" s="49"/>
      <c r="GIC805" s="49"/>
      <c r="GID805" s="49"/>
      <c r="GIE805" s="49"/>
      <c r="GIF805" s="49"/>
      <c r="GIG805" s="49"/>
      <c r="GIH805" s="49"/>
      <c r="GII805" s="49"/>
      <c r="GIJ805" s="49"/>
      <c r="GIK805" s="49"/>
      <c r="GIL805" s="49"/>
      <c r="GIM805" s="49"/>
      <c r="GIN805" s="49"/>
      <c r="GIO805" s="49"/>
      <c r="GIP805" s="49"/>
      <c r="GIQ805" s="49"/>
      <c r="GIR805" s="49"/>
      <c r="GIS805" s="49"/>
      <c r="GIT805" s="49"/>
      <c r="GIU805" s="49"/>
      <c r="GIV805" s="49"/>
      <c r="GIW805" s="49"/>
      <c r="GIX805" s="49"/>
      <c r="GIY805" s="49"/>
      <c r="GIZ805" s="49"/>
      <c r="GJA805" s="49"/>
      <c r="GJB805" s="49"/>
      <c r="GJC805" s="49"/>
      <c r="GJD805" s="49"/>
      <c r="GJE805" s="49"/>
      <c r="GJF805" s="49"/>
      <c r="GJG805" s="49"/>
      <c r="GJH805" s="49"/>
      <c r="GJI805" s="49"/>
      <c r="GJJ805" s="49"/>
      <c r="GJK805" s="49"/>
      <c r="GJL805" s="49"/>
      <c r="GJM805" s="49"/>
      <c r="GJN805" s="49"/>
      <c r="GJO805" s="49"/>
      <c r="GJP805" s="49"/>
      <c r="GJQ805" s="49"/>
      <c r="GJR805" s="49"/>
      <c r="GJS805" s="49"/>
      <c r="GJT805" s="49"/>
      <c r="GJU805" s="49"/>
      <c r="GJV805" s="49"/>
      <c r="GJW805" s="49"/>
      <c r="GJX805" s="49"/>
      <c r="GJY805" s="49"/>
      <c r="GJZ805" s="49"/>
      <c r="GKA805" s="49"/>
      <c r="GKB805" s="49"/>
      <c r="GKC805" s="49"/>
      <c r="GKD805" s="49"/>
      <c r="GKE805" s="49"/>
      <c r="GKF805" s="49"/>
      <c r="GKG805" s="49"/>
      <c r="GKH805" s="49"/>
      <c r="GKI805" s="49"/>
      <c r="GKJ805" s="49"/>
      <c r="GKK805" s="49"/>
      <c r="GKL805" s="49"/>
      <c r="GKM805" s="49"/>
      <c r="GKN805" s="49"/>
      <c r="GKO805" s="49"/>
      <c r="GKP805" s="49"/>
      <c r="GKQ805" s="49"/>
      <c r="GKR805" s="49"/>
      <c r="GKS805" s="49"/>
      <c r="GKT805" s="49"/>
      <c r="GKU805" s="49"/>
      <c r="GKV805" s="49"/>
      <c r="GKW805" s="49"/>
      <c r="GKX805" s="49"/>
      <c r="GKY805" s="49"/>
      <c r="GKZ805" s="49"/>
      <c r="GLA805" s="49"/>
      <c r="GLB805" s="49"/>
      <c r="GLC805" s="49"/>
      <c r="GLD805" s="49"/>
      <c r="GLE805" s="49"/>
      <c r="GLF805" s="49"/>
      <c r="GLG805" s="49"/>
      <c r="GLH805" s="49"/>
      <c r="GLI805" s="49"/>
      <c r="GLJ805" s="49"/>
      <c r="GLK805" s="49"/>
      <c r="GLL805" s="49"/>
      <c r="GLM805" s="49"/>
      <c r="GLN805" s="49"/>
      <c r="GLO805" s="49"/>
      <c r="GLP805" s="49"/>
      <c r="GLQ805" s="49"/>
      <c r="GLR805" s="49"/>
      <c r="GLS805" s="49"/>
      <c r="GLT805" s="49"/>
      <c r="GLU805" s="49"/>
      <c r="GLV805" s="49"/>
      <c r="GLW805" s="49"/>
      <c r="GLX805" s="49"/>
      <c r="GLY805" s="49"/>
      <c r="GLZ805" s="49"/>
      <c r="GMA805" s="49"/>
      <c r="GMB805" s="49"/>
      <c r="GMC805" s="49"/>
      <c r="GMD805" s="49"/>
      <c r="GME805" s="49"/>
      <c r="GMF805" s="49"/>
      <c r="GMG805" s="49"/>
      <c r="GMH805" s="49"/>
      <c r="GMI805" s="49"/>
      <c r="GMJ805" s="49"/>
      <c r="GMK805" s="49"/>
      <c r="GML805" s="49"/>
      <c r="GMM805" s="49"/>
      <c r="GMN805" s="49"/>
      <c r="GMO805" s="49"/>
      <c r="GMP805" s="49"/>
      <c r="GMQ805" s="49"/>
      <c r="GMR805" s="49"/>
      <c r="GMS805" s="49"/>
      <c r="GMT805" s="49"/>
      <c r="GMU805" s="49"/>
      <c r="GMV805" s="49"/>
      <c r="GMW805" s="49"/>
      <c r="GMX805" s="49"/>
      <c r="GMY805" s="49"/>
      <c r="GMZ805" s="49"/>
      <c r="GNA805" s="49"/>
      <c r="GNB805" s="49"/>
      <c r="GNC805" s="49"/>
      <c r="GND805" s="49"/>
      <c r="GNE805" s="49"/>
      <c r="GNF805" s="49"/>
      <c r="GNG805" s="49"/>
      <c r="GNH805" s="49"/>
      <c r="GNI805" s="49"/>
      <c r="GNJ805" s="49"/>
      <c r="GNK805" s="49"/>
      <c r="GNL805" s="49"/>
      <c r="GNM805" s="49"/>
      <c r="GNN805" s="49"/>
      <c r="GNO805" s="49"/>
      <c r="GNP805" s="49"/>
      <c r="GNQ805" s="49"/>
      <c r="GNR805" s="49"/>
      <c r="GNS805" s="49"/>
      <c r="GNT805" s="49"/>
      <c r="GNU805" s="49"/>
      <c r="GNV805" s="49"/>
      <c r="GNW805" s="49"/>
      <c r="GNX805" s="49"/>
      <c r="GNY805" s="49"/>
      <c r="GNZ805" s="49"/>
      <c r="GOA805" s="49"/>
      <c r="GOB805" s="49"/>
      <c r="GOC805" s="49"/>
      <c r="GOD805" s="49"/>
      <c r="GOE805" s="49"/>
      <c r="GOF805" s="49"/>
      <c r="GOG805" s="49"/>
      <c r="GOH805" s="49"/>
      <c r="GOI805" s="49"/>
      <c r="GOJ805" s="49"/>
      <c r="GOK805" s="49"/>
      <c r="GOL805" s="49"/>
      <c r="GOM805" s="49"/>
      <c r="GON805" s="49"/>
      <c r="GOO805" s="49"/>
      <c r="GOP805" s="49"/>
      <c r="GOQ805" s="49"/>
      <c r="GOR805" s="49"/>
      <c r="GOS805" s="49"/>
      <c r="GOT805" s="49"/>
      <c r="GOU805" s="49"/>
      <c r="GOV805" s="49"/>
      <c r="GOW805" s="49"/>
      <c r="GOX805" s="49"/>
      <c r="GOY805" s="49"/>
      <c r="GOZ805" s="49"/>
      <c r="GPA805" s="49"/>
      <c r="GPB805" s="49"/>
      <c r="GPC805" s="49"/>
      <c r="GPD805" s="49"/>
      <c r="GPE805" s="49"/>
      <c r="GPF805" s="49"/>
      <c r="GPG805" s="49"/>
      <c r="GPH805" s="49"/>
      <c r="GPI805" s="49"/>
      <c r="GPJ805" s="49"/>
      <c r="GPK805" s="49"/>
      <c r="GPL805" s="49"/>
      <c r="GPM805" s="49"/>
      <c r="GPN805" s="49"/>
      <c r="GPO805" s="49"/>
      <c r="GPP805" s="49"/>
      <c r="GPQ805" s="49"/>
      <c r="GPR805" s="49"/>
      <c r="GPS805" s="49"/>
      <c r="GPT805" s="49"/>
      <c r="GPU805" s="49"/>
      <c r="GPV805" s="49"/>
      <c r="GPW805" s="49"/>
      <c r="GPX805" s="49"/>
      <c r="GPY805" s="49"/>
      <c r="GPZ805" s="49"/>
      <c r="GQA805" s="49"/>
      <c r="GQB805" s="49"/>
      <c r="GQC805" s="49"/>
      <c r="GQD805" s="49"/>
      <c r="GQE805" s="49"/>
      <c r="GQF805" s="49"/>
      <c r="GQG805" s="49"/>
      <c r="GQH805" s="49"/>
      <c r="GQI805" s="49"/>
      <c r="GQJ805" s="49"/>
      <c r="GQK805" s="49"/>
      <c r="GQL805" s="49"/>
      <c r="GQM805" s="49"/>
      <c r="GQN805" s="49"/>
      <c r="GQO805" s="49"/>
      <c r="GQP805" s="49"/>
      <c r="GQQ805" s="49"/>
      <c r="GQR805" s="49"/>
      <c r="GQS805" s="49"/>
      <c r="GQT805" s="49"/>
      <c r="GQU805" s="49"/>
      <c r="GQV805" s="49"/>
      <c r="GQW805" s="49"/>
      <c r="GQX805" s="49"/>
      <c r="GQY805" s="49"/>
      <c r="GQZ805" s="49"/>
      <c r="GRA805" s="49"/>
      <c r="GRB805" s="49"/>
      <c r="GRC805" s="49"/>
      <c r="GRD805" s="49"/>
      <c r="GRE805" s="49"/>
      <c r="GRF805" s="49"/>
      <c r="GRG805" s="49"/>
      <c r="GRH805" s="49"/>
      <c r="GRI805" s="49"/>
      <c r="GRJ805" s="49"/>
      <c r="GRK805" s="49"/>
      <c r="GRL805" s="49"/>
      <c r="GRM805" s="49"/>
      <c r="GRN805" s="49"/>
      <c r="GRO805" s="49"/>
      <c r="GRP805" s="49"/>
      <c r="GRQ805" s="49"/>
      <c r="GRR805" s="49"/>
      <c r="GRS805" s="49"/>
      <c r="GRT805" s="49"/>
      <c r="GRU805" s="49"/>
      <c r="GRV805" s="49"/>
      <c r="GRW805" s="49"/>
      <c r="GRX805" s="49"/>
      <c r="GRY805" s="49"/>
      <c r="GRZ805" s="49"/>
      <c r="GSA805" s="49"/>
      <c r="GSB805" s="49"/>
      <c r="GSC805" s="49"/>
      <c r="GSD805" s="49"/>
      <c r="GSE805" s="49"/>
      <c r="GSF805" s="49"/>
      <c r="GSG805" s="49"/>
      <c r="GSH805" s="49"/>
      <c r="GSI805" s="49"/>
      <c r="GSJ805" s="49"/>
      <c r="GSK805" s="49"/>
      <c r="GSL805" s="49"/>
      <c r="GSM805" s="49"/>
      <c r="GSN805" s="49"/>
      <c r="GSO805" s="49"/>
      <c r="GSP805" s="49"/>
      <c r="GSQ805" s="49"/>
      <c r="GSR805" s="49"/>
      <c r="GSS805" s="49"/>
      <c r="GST805" s="49"/>
      <c r="GSU805" s="49"/>
      <c r="GSV805" s="49"/>
      <c r="GSW805" s="49"/>
      <c r="GSX805" s="49"/>
      <c r="GSY805" s="49"/>
      <c r="GSZ805" s="49"/>
      <c r="GTA805" s="49"/>
      <c r="GTB805" s="49"/>
      <c r="GTC805" s="49"/>
      <c r="GTD805" s="49"/>
      <c r="GTE805" s="49"/>
      <c r="GTF805" s="49"/>
      <c r="GTG805" s="49"/>
      <c r="GTH805" s="49"/>
      <c r="GTI805" s="49"/>
      <c r="GTJ805" s="49"/>
      <c r="GTK805" s="49"/>
      <c r="GTL805" s="49"/>
      <c r="GTM805" s="49"/>
      <c r="GTN805" s="49"/>
      <c r="GTO805" s="49"/>
      <c r="GTP805" s="49"/>
      <c r="GTQ805" s="49"/>
      <c r="GTR805" s="49"/>
      <c r="GTS805" s="49"/>
      <c r="GTT805" s="49"/>
      <c r="GTU805" s="49"/>
      <c r="GTV805" s="49"/>
      <c r="GTW805" s="49"/>
      <c r="GTX805" s="49"/>
      <c r="GTY805" s="49"/>
      <c r="GTZ805" s="49"/>
      <c r="GUA805" s="49"/>
      <c r="GUB805" s="49"/>
      <c r="GUC805" s="49"/>
      <c r="GUD805" s="49"/>
      <c r="GUE805" s="49"/>
      <c r="GUF805" s="49"/>
      <c r="GUG805" s="49"/>
      <c r="GUH805" s="49"/>
      <c r="GUI805" s="49"/>
      <c r="GUJ805" s="49"/>
      <c r="GUK805" s="49"/>
      <c r="GUL805" s="49"/>
      <c r="GUM805" s="49"/>
      <c r="GUN805" s="49"/>
      <c r="GUO805" s="49"/>
      <c r="GUP805" s="49"/>
      <c r="GUQ805" s="49"/>
      <c r="GUR805" s="49"/>
      <c r="GUS805" s="49"/>
      <c r="GUT805" s="49"/>
      <c r="GUU805" s="49"/>
      <c r="GUV805" s="49"/>
      <c r="GUW805" s="49"/>
      <c r="GUX805" s="49"/>
      <c r="GUY805" s="49"/>
      <c r="GUZ805" s="49"/>
      <c r="GVA805" s="49"/>
      <c r="GVB805" s="49"/>
      <c r="GVC805" s="49"/>
      <c r="GVD805" s="49"/>
      <c r="GVE805" s="49"/>
      <c r="GVF805" s="49"/>
      <c r="GVG805" s="49"/>
      <c r="GVH805" s="49"/>
      <c r="GVI805" s="49"/>
      <c r="GVJ805" s="49"/>
      <c r="GVK805" s="49"/>
      <c r="GVL805" s="49"/>
      <c r="GVM805" s="49"/>
      <c r="GVN805" s="49"/>
      <c r="GVO805" s="49"/>
      <c r="GVP805" s="49"/>
      <c r="GVQ805" s="49"/>
      <c r="GVR805" s="49"/>
      <c r="GVS805" s="49"/>
      <c r="GVT805" s="49"/>
      <c r="GVU805" s="49"/>
      <c r="GVV805" s="49"/>
      <c r="GVW805" s="49"/>
      <c r="GVX805" s="49"/>
      <c r="GVY805" s="49"/>
      <c r="GVZ805" s="49"/>
      <c r="GWA805" s="49"/>
      <c r="GWB805" s="49"/>
      <c r="GWC805" s="49"/>
      <c r="GWD805" s="49"/>
      <c r="GWE805" s="49"/>
      <c r="GWF805" s="49"/>
      <c r="GWG805" s="49"/>
      <c r="GWH805" s="49"/>
      <c r="GWI805" s="49"/>
      <c r="GWJ805" s="49"/>
      <c r="GWK805" s="49"/>
      <c r="GWL805" s="49"/>
      <c r="GWM805" s="49"/>
      <c r="GWN805" s="49"/>
      <c r="GWO805" s="49"/>
      <c r="GWP805" s="49"/>
      <c r="GWQ805" s="49"/>
      <c r="GWR805" s="49"/>
      <c r="GWS805" s="49"/>
      <c r="GWT805" s="49"/>
      <c r="GWU805" s="49"/>
      <c r="GWV805" s="49"/>
      <c r="GWW805" s="49"/>
      <c r="GWX805" s="49"/>
      <c r="GWY805" s="49"/>
      <c r="GWZ805" s="49"/>
      <c r="GXA805" s="49"/>
      <c r="GXB805" s="49"/>
      <c r="GXC805" s="49"/>
      <c r="GXD805" s="49"/>
      <c r="GXE805" s="49"/>
      <c r="GXF805" s="49"/>
      <c r="GXG805" s="49"/>
      <c r="GXH805" s="49"/>
      <c r="GXI805" s="49"/>
      <c r="GXJ805" s="49"/>
      <c r="GXK805" s="49"/>
      <c r="GXL805" s="49"/>
      <c r="GXM805" s="49"/>
      <c r="GXN805" s="49"/>
      <c r="GXO805" s="49"/>
      <c r="GXP805" s="49"/>
      <c r="GXQ805" s="49"/>
      <c r="GXR805" s="49"/>
      <c r="GXS805" s="49"/>
      <c r="GXT805" s="49"/>
      <c r="GXU805" s="49"/>
      <c r="GXV805" s="49"/>
      <c r="GXW805" s="49"/>
      <c r="GXX805" s="49"/>
      <c r="GXY805" s="49"/>
      <c r="GXZ805" s="49"/>
      <c r="GYA805" s="49"/>
      <c r="GYB805" s="49"/>
      <c r="GYC805" s="49"/>
      <c r="GYD805" s="49"/>
      <c r="GYE805" s="49"/>
      <c r="GYF805" s="49"/>
      <c r="GYG805" s="49"/>
      <c r="GYH805" s="49"/>
      <c r="GYI805" s="49"/>
      <c r="GYJ805" s="49"/>
      <c r="GYK805" s="49"/>
      <c r="GYL805" s="49"/>
      <c r="GYM805" s="49"/>
      <c r="GYN805" s="49"/>
      <c r="GYO805" s="49"/>
      <c r="GYP805" s="49"/>
      <c r="GYQ805" s="49"/>
      <c r="GYR805" s="49"/>
      <c r="GYS805" s="49"/>
      <c r="GYT805" s="49"/>
      <c r="GYU805" s="49"/>
      <c r="GYV805" s="49"/>
      <c r="GYW805" s="49"/>
      <c r="GYX805" s="49"/>
      <c r="GYY805" s="49"/>
      <c r="GYZ805" s="49"/>
      <c r="GZA805" s="49"/>
      <c r="GZB805" s="49"/>
      <c r="GZC805" s="49"/>
      <c r="GZD805" s="49"/>
      <c r="GZE805" s="49"/>
      <c r="GZF805" s="49"/>
      <c r="GZG805" s="49"/>
      <c r="GZH805" s="49"/>
      <c r="GZI805" s="49"/>
      <c r="GZJ805" s="49"/>
      <c r="GZK805" s="49"/>
      <c r="GZL805" s="49"/>
      <c r="GZM805" s="49"/>
      <c r="GZN805" s="49"/>
      <c r="GZO805" s="49"/>
      <c r="GZP805" s="49"/>
      <c r="GZQ805" s="49"/>
      <c r="GZR805" s="49"/>
      <c r="GZS805" s="49"/>
      <c r="GZT805" s="49"/>
      <c r="GZU805" s="49"/>
      <c r="GZV805" s="49"/>
      <c r="GZW805" s="49"/>
      <c r="GZX805" s="49"/>
      <c r="GZY805" s="49"/>
      <c r="GZZ805" s="49"/>
      <c r="HAA805" s="49"/>
      <c r="HAB805" s="49"/>
      <c r="HAC805" s="49"/>
      <c r="HAD805" s="49"/>
      <c r="HAE805" s="49"/>
      <c r="HAF805" s="49"/>
      <c r="HAG805" s="49"/>
      <c r="HAH805" s="49"/>
      <c r="HAI805" s="49"/>
      <c r="HAJ805" s="49"/>
      <c r="HAK805" s="49"/>
      <c r="HAL805" s="49"/>
      <c r="HAM805" s="49"/>
      <c r="HAN805" s="49"/>
      <c r="HAO805" s="49"/>
      <c r="HAP805" s="49"/>
      <c r="HAQ805" s="49"/>
      <c r="HAR805" s="49"/>
      <c r="HAS805" s="49"/>
      <c r="HAT805" s="49"/>
      <c r="HAU805" s="49"/>
      <c r="HAV805" s="49"/>
      <c r="HAW805" s="49"/>
      <c r="HAX805" s="49"/>
      <c r="HAY805" s="49"/>
      <c r="HAZ805" s="49"/>
      <c r="HBA805" s="49"/>
      <c r="HBB805" s="49"/>
      <c r="HBC805" s="49"/>
      <c r="HBD805" s="49"/>
      <c r="HBE805" s="49"/>
      <c r="HBF805" s="49"/>
      <c r="HBG805" s="49"/>
      <c r="HBH805" s="49"/>
      <c r="HBI805" s="49"/>
      <c r="HBJ805" s="49"/>
      <c r="HBK805" s="49"/>
      <c r="HBL805" s="49"/>
      <c r="HBM805" s="49"/>
      <c r="HBN805" s="49"/>
      <c r="HBO805" s="49"/>
      <c r="HBP805" s="49"/>
      <c r="HBQ805" s="49"/>
      <c r="HBR805" s="49"/>
      <c r="HBS805" s="49"/>
      <c r="HBT805" s="49"/>
      <c r="HBU805" s="49"/>
      <c r="HBV805" s="49"/>
      <c r="HBW805" s="49"/>
      <c r="HBX805" s="49"/>
      <c r="HBY805" s="49"/>
      <c r="HBZ805" s="49"/>
      <c r="HCA805" s="49"/>
      <c r="HCB805" s="49"/>
      <c r="HCC805" s="49"/>
      <c r="HCD805" s="49"/>
      <c r="HCE805" s="49"/>
      <c r="HCF805" s="49"/>
      <c r="HCG805" s="49"/>
      <c r="HCH805" s="49"/>
      <c r="HCI805" s="49"/>
      <c r="HCJ805" s="49"/>
      <c r="HCK805" s="49"/>
      <c r="HCL805" s="49"/>
      <c r="HCM805" s="49"/>
      <c r="HCN805" s="49"/>
      <c r="HCO805" s="49"/>
      <c r="HCP805" s="49"/>
      <c r="HCQ805" s="49"/>
      <c r="HCR805" s="49"/>
      <c r="HCS805" s="49"/>
      <c r="HCT805" s="49"/>
      <c r="HCU805" s="49"/>
      <c r="HCV805" s="49"/>
      <c r="HCW805" s="49"/>
      <c r="HCX805" s="49"/>
      <c r="HCY805" s="49"/>
      <c r="HCZ805" s="49"/>
      <c r="HDA805" s="49"/>
      <c r="HDB805" s="49"/>
      <c r="HDC805" s="49"/>
      <c r="HDD805" s="49"/>
      <c r="HDE805" s="49"/>
      <c r="HDF805" s="49"/>
      <c r="HDG805" s="49"/>
      <c r="HDH805" s="49"/>
      <c r="HDI805" s="49"/>
      <c r="HDJ805" s="49"/>
      <c r="HDK805" s="49"/>
      <c r="HDL805" s="49"/>
      <c r="HDM805" s="49"/>
      <c r="HDN805" s="49"/>
      <c r="HDO805" s="49"/>
      <c r="HDP805" s="49"/>
      <c r="HDQ805" s="49"/>
      <c r="HDR805" s="49"/>
      <c r="HDS805" s="49"/>
      <c r="HDT805" s="49"/>
      <c r="HDU805" s="49"/>
      <c r="HDV805" s="49"/>
      <c r="HDW805" s="49"/>
      <c r="HDX805" s="49"/>
      <c r="HDY805" s="49"/>
      <c r="HDZ805" s="49"/>
      <c r="HEA805" s="49"/>
      <c r="HEB805" s="49"/>
      <c r="HEC805" s="49"/>
      <c r="HED805" s="49"/>
      <c r="HEE805" s="49"/>
      <c r="HEF805" s="49"/>
      <c r="HEG805" s="49"/>
      <c r="HEH805" s="49"/>
      <c r="HEI805" s="49"/>
      <c r="HEJ805" s="49"/>
      <c r="HEK805" s="49"/>
      <c r="HEL805" s="49"/>
      <c r="HEM805" s="49"/>
      <c r="HEN805" s="49"/>
      <c r="HEO805" s="49"/>
      <c r="HEP805" s="49"/>
      <c r="HEQ805" s="49"/>
      <c r="HER805" s="49"/>
      <c r="HES805" s="49"/>
      <c r="HET805" s="49"/>
      <c r="HEU805" s="49"/>
      <c r="HEV805" s="49"/>
      <c r="HEW805" s="49"/>
      <c r="HEX805" s="49"/>
      <c r="HEY805" s="49"/>
      <c r="HEZ805" s="49"/>
      <c r="HFA805" s="49"/>
      <c r="HFB805" s="49"/>
      <c r="HFC805" s="49"/>
      <c r="HFD805" s="49"/>
      <c r="HFE805" s="49"/>
      <c r="HFF805" s="49"/>
      <c r="HFG805" s="49"/>
      <c r="HFH805" s="49"/>
      <c r="HFI805" s="49"/>
      <c r="HFJ805" s="49"/>
      <c r="HFK805" s="49"/>
      <c r="HFL805" s="49"/>
      <c r="HFM805" s="49"/>
      <c r="HFN805" s="49"/>
      <c r="HFO805" s="49"/>
      <c r="HFP805" s="49"/>
      <c r="HFQ805" s="49"/>
      <c r="HFR805" s="49"/>
      <c r="HFS805" s="49"/>
      <c r="HFT805" s="49"/>
      <c r="HFU805" s="49"/>
      <c r="HFV805" s="49"/>
      <c r="HFW805" s="49"/>
      <c r="HFX805" s="49"/>
      <c r="HFY805" s="49"/>
      <c r="HFZ805" s="49"/>
      <c r="HGA805" s="49"/>
      <c r="HGB805" s="49"/>
      <c r="HGC805" s="49"/>
      <c r="HGD805" s="49"/>
      <c r="HGE805" s="49"/>
      <c r="HGF805" s="49"/>
      <c r="HGG805" s="49"/>
      <c r="HGH805" s="49"/>
      <c r="HGI805" s="49"/>
      <c r="HGJ805" s="49"/>
      <c r="HGK805" s="49"/>
      <c r="HGL805" s="49"/>
      <c r="HGM805" s="49"/>
      <c r="HGN805" s="49"/>
      <c r="HGO805" s="49"/>
      <c r="HGP805" s="49"/>
      <c r="HGQ805" s="49"/>
      <c r="HGR805" s="49"/>
      <c r="HGS805" s="49"/>
      <c r="HGT805" s="49"/>
      <c r="HGU805" s="49"/>
      <c r="HGV805" s="49"/>
      <c r="HGW805" s="49"/>
      <c r="HGX805" s="49"/>
      <c r="HGY805" s="49"/>
      <c r="HGZ805" s="49"/>
      <c r="HHA805" s="49"/>
      <c r="HHB805" s="49"/>
      <c r="HHC805" s="49"/>
      <c r="HHD805" s="49"/>
      <c r="HHE805" s="49"/>
      <c r="HHF805" s="49"/>
      <c r="HHG805" s="49"/>
      <c r="HHH805" s="49"/>
      <c r="HHI805" s="49"/>
      <c r="HHJ805" s="49"/>
      <c r="HHK805" s="49"/>
      <c r="HHL805" s="49"/>
      <c r="HHM805" s="49"/>
      <c r="HHN805" s="49"/>
      <c r="HHO805" s="49"/>
      <c r="HHP805" s="49"/>
      <c r="HHQ805" s="49"/>
      <c r="HHR805" s="49"/>
      <c r="HHS805" s="49"/>
      <c r="HHT805" s="49"/>
      <c r="HHU805" s="49"/>
      <c r="HHV805" s="49"/>
      <c r="HHW805" s="49"/>
      <c r="HHX805" s="49"/>
      <c r="HHY805" s="49"/>
      <c r="HHZ805" s="49"/>
      <c r="HIA805" s="49"/>
      <c r="HIB805" s="49"/>
      <c r="HIC805" s="49"/>
      <c r="HID805" s="49"/>
      <c r="HIE805" s="49"/>
      <c r="HIF805" s="49"/>
      <c r="HIG805" s="49"/>
      <c r="HIH805" s="49"/>
      <c r="HII805" s="49"/>
      <c r="HIJ805" s="49"/>
      <c r="HIK805" s="49"/>
      <c r="HIL805" s="49"/>
      <c r="HIM805" s="49"/>
      <c r="HIN805" s="49"/>
      <c r="HIO805" s="49"/>
      <c r="HIP805" s="49"/>
      <c r="HIQ805" s="49"/>
      <c r="HIR805" s="49"/>
      <c r="HIS805" s="49"/>
      <c r="HIT805" s="49"/>
      <c r="HIU805" s="49"/>
      <c r="HIV805" s="49"/>
      <c r="HIW805" s="49"/>
      <c r="HIX805" s="49"/>
      <c r="HIY805" s="49"/>
      <c r="HIZ805" s="49"/>
      <c r="HJA805" s="49"/>
      <c r="HJB805" s="49"/>
      <c r="HJC805" s="49"/>
      <c r="HJD805" s="49"/>
      <c r="HJE805" s="49"/>
      <c r="HJF805" s="49"/>
      <c r="HJG805" s="49"/>
      <c r="HJH805" s="49"/>
      <c r="HJI805" s="49"/>
      <c r="HJJ805" s="49"/>
      <c r="HJK805" s="49"/>
      <c r="HJL805" s="49"/>
      <c r="HJM805" s="49"/>
      <c r="HJN805" s="49"/>
      <c r="HJO805" s="49"/>
      <c r="HJP805" s="49"/>
      <c r="HJQ805" s="49"/>
      <c r="HJR805" s="49"/>
      <c r="HJS805" s="49"/>
      <c r="HJT805" s="49"/>
      <c r="HJU805" s="49"/>
      <c r="HJV805" s="49"/>
      <c r="HJW805" s="49"/>
      <c r="HJX805" s="49"/>
      <c r="HJY805" s="49"/>
      <c r="HJZ805" s="49"/>
      <c r="HKA805" s="49"/>
      <c r="HKB805" s="49"/>
      <c r="HKC805" s="49"/>
      <c r="HKD805" s="49"/>
      <c r="HKE805" s="49"/>
      <c r="HKF805" s="49"/>
      <c r="HKG805" s="49"/>
      <c r="HKH805" s="49"/>
      <c r="HKI805" s="49"/>
      <c r="HKJ805" s="49"/>
      <c r="HKK805" s="49"/>
      <c r="HKL805" s="49"/>
      <c r="HKM805" s="49"/>
      <c r="HKN805" s="49"/>
      <c r="HKO805" s="49"/>
      <c r="HKP805" s="49"/>
      <c r="HKQ805" s="49"/>
      <c r="HKR805" s="49"/>
      <c r="HKS805" s="49"/>
      <c r="HKT805" s="49"/>
      <c r="HKU805" s="49"/>
      <c r="HKV805" s="49"/>
      <c r="HKW805" s="49"/>
      <c r="HKX805" s="49"/>
      <c r="HKY805" s="49"/>
      <c r="HKZ805" s="49"/>
      <c r="HLA805" s="49"/>
      <c r="HLB805" s="49"/>
      <c r="HLC805" s="49"/>
      <c r="HLD805" s="49"/>
      <c r="HLE805" s="49"/>
      <c r="HLF805" s="49"/>
      <c r="HLG805" s="49"/>
      <c r="HLH805" s="49"/>
      <c r="HLI805" s="49"/>
      <c r="HLJ805" s="49"/>
      <c r="HLK805" s="49"/>
      <c r="HLL805" s="49"/>
      <c r="HLM805" s="49"/>
      <c r="HLN805" s="49"/>
      <c r="HLO805" s="49"/>
      <c r="HLP805" s="49"/>
      <c r="HLQ805" s="49"/>
      <c r="HLR805" s="49"/>
      <c r="HLS805" s="49"/>
      <c r="HLT805" s="49"/>
      <c r="HLU805" s="49"/>
      <c r="HLV805" s="49"/>
      <c r="HLW805" s="49"/>
      <c r="HLX805" s="49"/>
      <c r="HLY805" s="49"/>
      <c r="HLZ805" s="49"/>
      <c r="HMA805" s="49"/>
      <c r="HMB805" s="49"/>
      <c r="HMC805" s="49"/>
      <c r="HMD805" s="49"/>
      <c r="HME805" s="49"/>
      <c r="HMF805" s="49"/>
      <c r="HMG805" s="49"/>
      <c r="HMH805" s="49"/>
      <c r="HMI805" s="49"/>
      <c r="HMJ805" s="49"/>
      <c r="HMK805" s="49"/>
      <c r="HML805" s="49"/>
      <c r="HMM805" s="49"/>
      <c r="HMN805" s="49"/>
      <c r="HMO805" s="49"/>
      <c r="HMP805" s="49"/>
      <c r="HMQ805" s="49"/>
      <c r="HMR805" s="49"/>
      <c r="HMS805" s="49"/>
      <c r="HMT805" s="49"/>
      <c r="HMU805" s="49"/>
      <c r="HMV805" s="49"/>
      <c r="HMW805" s="49"/>
      <c r="HMX805" s="49"/>
      <c r="HMY805" s="49"/>
      <c r="HMZ805" s="49"/>
      <c r="HNA805" s="49"/>
      <c r="HNB805" s="49"/>
      <c r="HNC805" s="49"/>
      <c r="HND805" s="49"/>
      <c r="HNE805" s="49"/>
      <c r="HNF805" s="49"/>
      <c r="HNG805" s="49"/>
      <c r="HNH805" s="49"/>
      <c r="HNI805" s="49"/>
      <c r="HNJ805" s="49"/>
      <c r="HNK805" s="49"/>
      <c r="HNL805" s="49"/>
      <c r="HNM805" s="49"/>
      <c r="HNN805" s="49"/>
      <c r="HNO805" s="49"/>
      <c r="HNP805" s="49"/>
      <c r="HNQ805" s="49"/>
      <c r="HNR805" s="49"/>
      <c r="HNS805" s="49"/>
      <c r="HNT805" s="49"/>
      <c r="HNU805" s="49"/>
      <c r="HNV805" s="49"/>
      <c r="HNW805" s="49"/>
      <c r="HNX805" s="49"/>
      <c r="HNY805" s="49"/>
      <c r="HNZ805" s="49"/>
      <c r="HOA805" s="49"/>
      <c r="HOB805" s="49"/>
      <c r="HOC805" s="49"/>
      <c r="HOD805" s="49"/>
      <c r="HOE805" s="49"/>
      <c r="HOF805" s="49"/>
      <c r="HOG805" s="49"/>
      <c r="HOH805" s="49"/>
      <c r="HOI805" s="49"/>
      <c r="HOJ805" s="49"/>
      <c r="HOK805" s="49"/>
      <c r="HOL805" s="49"/>
      <c r="HOM805" s="49"/>
      <c r="HON805" s="49"/>
      <c r="HOO805" s="49"/>
      <c r="HOP805" s="49"/>
      <c r="HOQ805" s="49"/>
      <c r="HOR805" s="49"/>
      <c r="HOS805" s="49"/>
      <c r="HOT805" s="49"/>
      <c r="HOU805" s="49"/>
      <c r="HOV805" s="49"/>
      <c r="HOW805" s="49"/>
      <c r="HOX805" s="49"/>
      <c r="HOY805" s="49"/>
      <c r="HOZ805" s="49"/>
      <c r="HPA805" s="49"/>
      <c r="HPB805" s="49"/>
      <c r="HPC805" s="49"/>
      <c r="HPD805" s="49"/>
      <c r="HPE805" s="49"/>
      <c r="HPF805" s="49"/>
      <c r="HPG805" s="49"/>
      <c r="HPH805" s="49"/>
      <c r="HPI805" s="49"/>
      <c r="HPJ805" s="49"/>
      <c r="HPK805" s="49"/>
      <c r="HPL805" s="49"/>
      <c r="HPM805" s="49"/>
      <c r="HPN805" s="49"/>
      <c r="HPO805" s="49"/>
      <c r="HPP805" s="49"/>
      <c r="HPQ805" s="49"/>
      <c r="HPR805" s="49"/>
      <c r="HPS805" s="49"/>
      <c r="HPT805" s="49"/>
      <c r="HPU805" s="49"/>
      <c r="HPV805" s="49"/>
      <c r="HPW805" s="49"/>
      <c r="HPX805" s="49"/>
      <c r="HPY805" s="49"/>
      <c r="HPZ805" s="49"/>
      <c r="HQA805" s="49"/>
      <c r="HQB805" s="49"/>
      <c r="HQC805" s="49"/>
      <c r="HQD805" s="49"/>
      <c r="HQE805" s="49"/>
      <c r="HQF805" s="49"/>
      <c r="HQG805" s="49"/>
      <c r="HQH805" s="49"/>
      <c r="HQI805" s="49"/>
      <c r="HQJ805" s="49"/>
      <c r="HQK805" s="49"/>
      <c r="HQL805" s="49"/>
      <c r="HQM805" s="49"/>
      <c r="HQN805" s="49"/>
      <c r="HQO805" s="49"/>
      <c r="HQP805" s="49"/>
      <c r="HQQ805" s="49"/>
      <c r="HQR805" s="49"/>
      <c r="HQS805" s="49"/>
      <c r="HQT805" s="49"/>
      <c r="HQU805" s="49"/>
      <c r="HQV805" s="49"/>
      <c r="HQW805" s="49"/>
      <c r="HQX805" s="49"/>
      <c r="HQY805" s="49"/>
      <c r="HQZ805" s="49"/>
      <c r="HRA805" s="49"/>
      <c r="HRB805" s="49"/>
      <c r="HRC805" s="49"/>
      <c r="HRD805" s="49"/>
      <c r="HRE805" s="49"/>
      <c r="HRF805" s="49"/>
      <c r="HRG805" s="49"/>
      <c r="HRH805" s="49"/>
      <c r="HRI805" s="49"/>
      <c r="HRJ805" s="49"/>
      <c r="HRK805" s="49"/>
      <c r="HRL805" s="49"/>
      <c r="HRM805" s="49"/>
      <c r="HRN805" s="49"/>
      <c r="HRO805" s="49"/>
      <c r="HRP805" s="49"/>
      <c r="HRQ805" s="49"/>
      <c r="HRR805" s="49"/>
      <c r="HRS805" s="49"/>
      <c r="HRT805" s="49"/>
      <c r="HRU805" s="49"/>
      <c r="HRV805" s="49"/>
      <c r="HRW805" s="49"/>
      <c r="HRX805" s="49"/>
      <c r="HRY805" s="49"/>
      <c r="HRZ805" s="49"/>
      <c r="HSA805" s="49"/>
      <c r="HSB805" s="49"/>
      <c r="HSC805" s="49"/>
      <c r="HSD805" s="49"/>
      <c r="HSE805" s="49"/>
      <c r="HSF805" s="49"/>
      <c r="HSG805" s="49"/>
      <c r="HSH805" s="49"/>
      <c r="HSI805" s="49"/>
      <c r="HSJ805" s="49"/>
      <c r="HSK805" s="49"/>
      <c r="HSL805" s="49"/>
      <c r="HSM805" s="49"/>
      <c r="HSN805" s="49"/>
      <c r="HSO805" s="49"/>
      <c r="HSP805" s="49"/>
      <c r="HSQ805" s="49"/>
      <c r="HSR805" s="49"/>
      <c r="HSS805" s="49"/>
      <c r="HST805" s="49"/>
      <c r="HSU805" s="49"/>
      <c r="HSV805" s="49"/>
      <c r="HSW805" s="49"/>
      <c r="HSX805" s="49"/>
      <c r="HSY805" s="49"/>
      <c r="HSZ805" s="49"/>
      <c r="HTA805" s="49"/>
      <c r="HTB805" s="49"/>
      <c r="HTC805" s="49"/>
      <c r="HTD805" s="49"/>
      <c r="HTE805" s="49"/>
      <c r="HTF805" s="49"/>
      <c r="HTG805" s="49"/>
      <c r="HTH805" s="49"/>
      <c r="HTI805" s="49"/>
      <c r="HTJ805" s="49"/>
      <c r="HTK805" s="49"/>
      <c r="HTL805" s="49"/>
      <c r="HTM805" s="49"/>
      <c r="HTN805" s="49"/>
      <c r="HTO805" s="49"/>
      <c r="HTP805" s="49"/>
      <c r="HTQ805" s="49"/>
      <c r="HTR805" s="49"/>
      <c r="HTS805" s="49"/>
      <c r="HTT805" s="49"/>
      <c r="HTU805" s="49"/>
      <c r="HTV805" s="49"/>
      <c r="HTW805" s="49"/>
      <c r="HTX805" s="49"/>
      <c r="HTY805" s="49"/>
      <c r="HTZ805" s="49"/>
      <c r="HUA805" s="49"/>
      <c r="HUB805" s="49"/>
      <c r="HUC805" s="49"/>
      <c r="HUD805" s="49"/>
      <c r="HUE805" s="49"/>
      <c r="HUF805" s="49"/>
      <c r="HUG805" s="49"/>
      <c r="HUH805" s="49"/>
      <c r="HUI805" s="49"/>
      <c r="HUJ805" s="49"/>
      <c r="HUK805" s="49"/>
      <c r="HUL805" s="49"/>
      <c r="HUM805" s="49"/>
      <c r="HUN805" s="49"/>
      <c r="HUO805" s="49"/>
      <c r="HUP805" s="49"/>
      <c r="HUQ805" s="49"/>
      <c r="HUR805" s="49"/>
      <c r="HUS805" s="49"/>
      <c r="HUT805" s="49"/>
      <c r="HUU805" s="49"/>
      <c r="HUV805" s="49"/>
      <c r="HUW805" s="49"/>
      <c r="HUX805" s="49"/>
      <c r="HUY805" s="49"/>
      <c r="HUZ805" s="49"/>
      <c r="HVA805" s="49"/>
      <c r="HVB805" s="49"/>
      <c r="HVC805" s="49"/>
      <c r="HVD805" s="49"/>
      <c r="HVE805" s="49"/>
      <c r="HVF805" s="49"/>
      <c r="HVG805" s="49"/>
      <c r="HVH805" s="49"/>
      <c r="HVI805" s="49"/>
      <c r="HVJ805" s="49"/>
      <c r="HVK805" s="49"/>
      <c r="HVL805" s="49"/>
      <c r="HVM805" s="49"/>
      <c r="HVN805" s="49"/>
      <c r="HVO805" s="49"/>
      <c r="HVP805" s="49"/>
      <c r="HVQ805" s="49"/>
      <c r="HVR805" s="49"/>
      <c r="HVS805" s="49"/>
      <c r="HVT805" s="49"/>
      <c r="HVU805" s="49"/>
      <c r="HVV805" s="49"/>
      <c r="HVW805" s="49"/>
      <c r="HVX805" s="49"/>
      <c r="HVY805" s="49"/>
      <c r="HVZ805" s="49"/>
      <c r="HWA805" s="49"/>
      <c r="HWB805" s="49"/>
      <c r="HWC805" s="49"/>
      <c r="HWD805" s="49"/>
      <c r="HWE805" s="49"/>
      <c r="HWF805" s="49"/>
      <c r="HWG805" s="49"/>
      <c r="HWH805" s="49"/>
      <c r="HWI805" s="49"/>
      <c r="HWJ805" s="49"/>
      <c r="HWK805" s="49"/>
      <c r="HWL805" s="49"/>
      <c r="HWM805" s="49"/>
      <c r="HWN805" s="49"/>
      <c r="HWO805" s="49"/>
      <c r="HWP805" s="49"/>
      <c r="HWQ805" s="49"/>
      <c r="HWR805" s="49"/>
      <c r="HWS805" s="49"/>
      <c r="HWT805" s="49"/>
      <c r="HWU805" s="49"/>
      <c r="HWV805" s="49"/>
      <c r="HWW805" s="49"/>
      <c r="HWX805" s="49"/>
      <c r="HWY805" s="49"/>
      <c r="HWZ805" s="49"/>
      <c r="HXA805" s="49"/>
      <c r="HXB805" s="49"/>
      <c r="HXC805" s="49"/>
      <c r="HXD805" s="49"/>
      <c r="HXE805" s="49"/>
      <c r="HXF805" s="49"/>
      <c r="HXG805" s="49"/>
      <c r="HXH805" s="49"/>
      <c r="HXI805" s="49"/>
      <c r="HXJ805" s="49"/>
      <c r="HXK805" s="49"/>
      <c r="HXL805" s="49"/>
      <c r="HXM805" s="49"/>
      <c r="HXN805" s="49"/>
      <c r="HXO805" s="49"/>
      <c r="HXP805" s="49"/>
      <c r="HXQ805" s="49"/>
      <c r="HXR805" s="49"/>
      <c r="HXS805" s="49"/>
      <c r="HXT805" s="49"/>
      <c r="HXU805" s="49"/>
      <c r="HXV805" s="49"/>
      <c r="HXW805" s="49"/>
      <c r="HXX805" s="49"/>
      <c r="HXY805" s="49"/>
      <c r="HXZ805" s="49"/>
      <c r="HYA805" s="49"/>
      <c r="HYB805" s="49"/>
      <c r="HYC805" s="49"/>
      <c r="HYD805" s="49"/>
      <c r="HYE805" s="49"/>
      <c r="HYF805" s="49"/>
      <c r="HYG805" s="49"/>
      <c r="HYH805" s="49"/>
      <c r="HYI805" s="49"/>
      <c r="HYJ805" s="49"/>
      <c r="HYK805" s="49"/>
      <c r="HYL805" s="49"/>
      <c r="HYM805" s="49"/>
      <c r="HYN805" s="49"/>
      <c r="HYO805" s="49"/>
      <c r="HYP805" s="49"/>
      <c r="HYQ805" s="49"/>
      <c r="HYR805" s="49"/>
      <c r="HYS805" s="49"/>
      <c r="HYT805" s="49"/>
      <c r="HYU805" s="49"/>
      <c r="HYV805" s="49"/>
      <c r="HYW805" s="49"/>
      <c r="HYX805" s="49"/>
      <c r="HYY805" s="49"/>
      <c r="HYZ805" s="49"/>
      <c r="HZA805" s="49"/>
      <c r="HZB805" s="49"/>
      <c r="HZC805" s="49"/>
      <c r="HZD805" s="49"/>
      <c r="HZE805" s="49"/>
      <c r="HZF805" s="49"/>
      <c r="HZG805" s="49"/>
      <c r="HZH805" s="49"/>
      <c r="HZI805" s="49"/>
      <c r="HZJ805" s="49"/>
      <c r="HZK805" s="49"/>
      <c r="HZL805" s="49"/>
      <c r="HZM805" s="49"/>
      <c r="HZN805" s="49"/>
      <c r="HZO805" s="49"/>
      <c r="HZP805" s="49"/>
      <c r="HZQ805" s="49"/>
      <c r="HZR805" s="49"/>
      <c r="HZS805" s="49"/>
      <c r="HZT805" s="49"/>
      <c r="HZU805" s="49"/>
      <c r="HZV805" s="49"/>
      <c r="HZW805" s="49"/>
      <c r="HZX805" s="49"/>
      <c r="HZY805" s="49"/>
      <c r="HZZ805" s="49"/>
      <c r="IAA805" s="49"/>
      <c r="IAB805" s="49"/>
      <c r="IAC805" s="49"/>
      <c r="IAD805" s="49"/>
      <c r="IAE805" s="49"/>
      <c r="IAF805" s="49"/>
      <c r="IAG805" s="49"/>
      <c r="IAH805" s="49"/>
      <c r="IAI805" s="49"/>
      <c r="IAJ805" s="49"/>
      <c r="IAK805" s="49"/>
      <c r="IAL805" s="49"/>
      <c r="IAM805" s="49"/>
      <c r="IAN805" s="49"/>
      <c r="IAO805" s="49"/>
      <c r="IAP805" s="49"/>
      <c r="IAQ805" s="49"/>
      <c r="IAR805" s="49"/>
      <c r="IAS805" s="49"/>
      <c r="IAT805" s="49"/>
      <c r="IAU805" s="49"/>
      <c r="IAV805" s="49"/>
      <c r="IAW805" s="49"/>
      <c r="IAX805" s="49"/>
      <c r="IAY805" s="49"/>
      <c r="IAZ805" s="49"/>
      <c r="IBA805" s="49"/>
      <c r="IBB805" s="49"/>
      <c r="IBC805" s="49"/>
      <c r="IBD805" s="49"/>
      <c r="IBE805" s="49"/>
      <c r="IBF805" s="49"/>
      <c r="IBG805" s="49"/>
      <c r="IBH805" s="49"/>
      <c r="IBI805" s="49"/>
      <c r="IBJ805" s="49"/>
      <c r="IBK805" s="49"/>
      <c r="IBL805" s="49"/>
      <c r="IBM805" s="49"/>
      <c r="IBN805" s="49"/>
      <c r="IBO805" s="49"/>
      <c r="IBP805" s="49"/>
      <c r="IBQ805" s="49"/>
      <c r="IBR805" s="49"/>
      <c r="IBS805" s="49"/>
      <c r="IBT805" s="49"/>
      <c r="IBU805" s="49"/>
      <c r="IBV805" s="49"/>
      <c r="IBW805" s="49"/>
      <c r="IBX805" s="49"/>
      <c r="IBY805" s="49"/>
      <c r="IBZ805" s="49"/>
      <c r="ICA805" s="49"/>
      <c r="ICB805" s="49"/>
      <c r="ICC805" s="49"/>
      <c r="ICD805" s="49"/>
      <c r="ICE805" s="49"/>
      <c r="ICF805" s="49"/>
      <c r="ICG805" s="49"/>
      <c r="ICH805" s="49"/>
      <c r="ICI805" s="49"/>
      <c r="ICJ805" s="49"/>
      <c r="ICK805" s="49"/>
      <c r="ICL805" s="49"/>
      <c r="ICM805" s="49"/>
      <c r="ICN805" s="49"/>
      <c r="ICO805" s="49"/>
      <c r="ICP805" s="49"/>
      <c r="ICQ805" s="49"/>
      <c r="ICR805" s="49"/>
      <c r="ICS805" s="49"/>
      <c r="ICT805" s="49"/>
      <c r="ICU805" s="49"/>
      <c r="ICV805" s="49"/>
      <c r="ICW805" s="49"/>
      <c r="ICX805" s="49"/>
      <c r="ICY805" s="49"/>
      <c r="ICZ805" s="49"/>
      <c r="IDA805" s="49"/>
      <c r="IDB805" s="49"/>
      <c r="IDC805" s="49"/>
      <c r="IDD805" s="49"/>
      <c r="IDE805" s="49"/>
      <c r="IDF805" s="49"/>
      <c r="IDG805" s="49"/>
      <c r="IDH805" s="49"/>
      <c r="IDI805" s="49"/>
      <c r="IDJ805" s="49"/>
      <c r="IDK805" s="49"/>
      <c r="IDL805" s="49"/>
      <c r="IDM805" s="49"/>
      <c r="IDN805" s="49"/>
      <c r="IDO805" s="49"/>
      <c r="IDP805" s="49"/>
      <c r="IDQ805" s="49"/>
      <c r="IDR805" s="49"/>
      <c r="IDS805" s="49"/>
      <c r="IDT805" s="49"/>
      <c r="IDU805" s="49"/>
      <c r="IDV805" s="49"/>
      <c r="IDW805" s="49"/>
      <c r="IDX805" s="49"/>
      <c r="IDY805" s="49"/>
      <c r="IDZ805" s="49"/>
      <c r="IEA805" s="49"/>
      <c r="IEB805" s="49"/>
      <c r="IEC805" s="49"/>
      <c r="IED805" s="49"/>
      <c r="IEE805" s="49"/>
      <c r="IEF805" s="49"/>
      <c r="IEG805" s="49"/>
      <c r="IEH805" s="49"/>
      <c r="IEI805" s="49"/>
      <c r="IEJ805" s="49"/>
      <c r="IEK805" s="49"/>
      <c r="IEL805" s="49"/>
      <c r="IEM805" s="49"/>
      <c r="IEN805" s="49"/>
      <c r="IEO805" s="49"/>
      <c r="IEP805" s="49"/>
      <c r="IEQ805" s="49"/>
      <c r="IER805" s="49"/>
      <c r="IES805" s="49"/>
      <c r="IET805" s="49"/>
      <c r="IEU805" s="49"/>
      <c r="IEV805" s="49"/>
      <c r="IEW805" s="49"/>
      <c r="IEX805" s="49"/>
      <c r="IEY805" s="49"/>
      <c r="IEZ805" s="49"/>
      <c r="IFA805" s="49"/>
      <c r="IFB805" s="49"/>
      <c r="IFC805" s="49"/>
      <c r="IFD805" s="49"/>
      <c r="IFE805" s="49"/>
      <c r="IFF805" s="49"/>
      <c r="IFG805" s="49"/>
      <c r="IFH805" s="49"/>
      <c r="IFI805" s="49"/>
      <c r="IFJ805" s="49"/>
      <c r="IFK805" s="49"/>
      <c r="IFL805" s="49"/>
      <c r="IFM805" s="49"/>
      <c r="IFN805" s="49"/>
      <c r="IFO805" s="49"/>
      <c r="IFP805" s="49"/>
      <c r="IFQ805" s="49"/>
      <c r="IFR805" s="49"/>
      <c r="IFS805" s="49"/>
      <c r="IFT805" s="49"/>
      <c r="IFU805" s="49"/>
      <c r="IFV805" s="49"/>
      <c r="IFW805" s="49"/>
      <c r="IFX805" s="49"/>
      <c r="IFY805" s="49"/>
      <c r="IFZ805" s="49"/>
      <c r="IGA805" s="49"/>
      <c r="IGB805" s="49"/>
      <c r="IGC805" s="49"/>
      <c r="IGD805" s="49"/>
      <c r="IGE805" s="49"/>
      <c r="IGF805" s="49"/>
      <c r="IGG805" s="49"/>
      <c r="IGH805" s="49"/>
      <c r="IGI805" s="49"/>
      <c r="IGJ805" s="49"/>
      <c r="IGK805" s="49"/>
      <c r="IGL805" s="49"/>
      <c r="IGM805" s="49"/>
      <c r="IGN805" s="49"/>
      <c r="IGO805" s="49"/>
      <c r="IGP805" s="49"/>
      <c r="IGQ805" s="49"/>
      <c r="IGR805" s="49"/>
      <c r="IGS805" s="49"/>
      <c r="IGT805" s="49"/>
      <c r="IGU805" s="49"/>
      <c r="IGV805" s="49"/>
      <c r="IGW805" s="49"/>
      <c r="IGX805" s="49"/>
      <c r="IGY805" s="49"/>
      <c r="IGZ805" s="49"/>
      <c r="IHA805" s="49"/>
      <c r="IHB805" s="49"/>
      <c r="IHC805" s="49"/>
      <c r="IHD805" s="49"/>
      <c r="IHE805" s="49"/>
      <c r="IHF805" s="49"/>
      <c r="IHG805" s="49"/>
      <c r="IHH805" s="49"/>
      <c r="IHI805" s="49"/>
      <c r="IHJ805" s="49"/>
      <c r="IHK805" s="49"/>
      <c r="IHL805" s="49"/>
      <c r="IHM805" s="49"/>
      <c r="IHN805" s="49"/>
      <c r="IHO805" s="49"/>
      <c r="IHP805" s="49"/>
      <c r="IHQ805" s="49"/>
      <c r="IHR805" s="49"/>
      <c r="IHS805" s="49"/>
      <c r="IHT805" s="49"/>
      <c r="IHU805" s="49"/>
      <c r="IHV805" s="49"/>
      <c r="IHW805" s="49"/>
      <c r="IHX805" s="49"/>
      <c r="IHY805" s="49"/>
      <c r="IHZ805" s="49"/>
      <c r="IIA805" s="49"/>
      <c r="IIB805" s="49"/>
      <c r="IIC805" s="49"/>
      <c r="IID805" s="49"/>
      <c r="IIE805" s="49"/>
      <c r="IIF805" s="49"/>
      <c r="IIG805" s="49"/>
      <c r="IIH805" s="49"/>
      <c r="III805" s="49"/>
      <c r="IIJ805" s="49"/>
      <c r="IIK805" s="49"/>
      <c r="IIL805" s="49"/>
      <c r="IIM805" s="49"/>
      <c r="IIN805" s="49"/>
      <c r="IIO805" s="49"/>
      <c r="IIP805" s="49"/>
      <c r="IIQ805" s="49"/>
      <c r="IIR805" s="49"/>
      <c r="IIS805" s="49"/>
      <c r="IIT805" s="49"/>
      <c r="IIU805" s="49"/>
      <c r="IIV805" s="49"/>
      <c r="IIW805" s="49"/>
      <c r="IIX805" s="49"/>
      <c r="IIY805" s="49"/>
      <c r="IIZ805" s="49"/>
      <c r="IJA805" s="49"/>
      <c r="IJB805" s="49"/>
      <c r="IJC805" s="49"/>
      <c r="IJD805" s="49"/>
      <c r="IJE805" s="49"/>
      <c r="IJF805" s="49"/>
      <c r="IJG805" s="49"/>
      <c r="IJH805" s="49"/>
      <c r="IJI805" s="49"/>
      <c r="IJJ805" s="49"/>
      <c r="IJK805" s="49"/>
      <c r="IJL805" s="49"/>
      <c r="IJM805" s="49"/>
      <c r="IJN805" s="49"/>
      <c r="IJO805" s="49"/>
      <c r="IJP805" s="49"/>
      <c r="IJQ805" s="49"/>
      <c r="IJR805" s="49"/>
      <c r="IJS805" s="49"/>
      <c r="IJT805" s="49"/>
      <c r="IJU805" s="49"/>
      <c r="IJV805" s="49"/>
      <c r="IJW805" s="49"/>
      <c r="IJX805" s="49"/>
      <c r="IJY805" s="49"/>
      <c r="IJZ805" s="49"/>
      <c r="IKA805" s="49"/>
      <c r="IKB805" s="49"/>
      <c r="IKC805" s="49"/>
      <c r="IKD805" s="49"/>
      <c r="IKE805" s="49"/>
      <c r="IKF805" s="49"/>
      <c r="IKG805" s="49"/>
      <c r="IKH805" s="49"/>
      <c r="IKI805" s="49"/>
      <c r="IKJ805" s="49"/>
      <c r="IKK805" s="49"/>
      <c r="IKL805" s="49"/>
      <c r="IKM805" s="49"/>
      <c r="IKN805" s="49"/>
      <c r="IKO805" s="49"/>
      <c r="IKP805" s="49"/>
      <c r="IKQ805" s="49"/>
      <c r="IKR805" s="49"/>
      <c r="IKS805" s="49"/>
      <c r="IKT805" s="49"/>
      <c r="IKU805" s="49"/>
      <c r="IKV805" s="49"/>
      <c r="IKW805" s="49"/>
      <c r="IKX805" s="49"/>
      <c r="IKY805" s="49"/>
      <c r="IKZ805" s="49"/>
      <c r="ILA805" s="49"/>
      <c r="ILB805" s="49"/>
      <c r="ILC805" s="49"/>
      <c r="ILD805" s="49"/>
      <c r="ILE805" s="49"/>
      <c r="ILF805" s="49"/>
      <c r="ILG805" s="49"/>
      <c r="ILH805" s="49"/>
      <c r="ILI805" s="49"/>
      <c r="ILJ805" s="49"/>
      <c r="ILK805" s="49"/>
      <c r="ILL805" s="49"/>
      <c r="ILM805" s="49"/>
      <c r="ILN805" s="49"/>
      <c r="ILO805" s="49"/>
      <c r="ILP805" s="49"/>
      <c r="ILQ805" s="49"/>
      <c r="ILR805" s="49"/>
      <c r="ILS805" s="49"/>
      <c r="ILT805" s="49"/>
      <c r="ILU805" s="49"/>
      <c r="ILV805" s="49"/>
      <c r="ILW805" s="49"/>
      <c r="ILX805" s="49"/>
      <c r="ILY805" s="49"/>
      <c r="ILZ805" s="49"/>
      <c r="IMA805" s="49"/>
      <c r="IMB805" s="49"/>
      <c r="IMC805" s="49"/>
      <c r="IMD805" s="49"/>
      <c r="IME805" s="49"/>
      <c r="IMF805" s="49"/>
      <c r="IMG805" s="49"/>
      <c r="IMH805" s="49"/>
      <c r="IMI805" s="49"/>
      <c r="IMJ805" s="49"/>
      <c r="IMK805" s="49"/>
      <c r="IML805" s="49"/>
      <c r="IMM805" s="49"/>
      <c r="IMN805" s="49"/>
      <c r="IMO805" s="49"/>
      <c r="IMP805" s="49"/>
      <c r="IMQ805" s="49"/>
      <c r="IMR805" s="49"/>
      <c r="IMS805" s="49"/>
      <c r="IMT805" s="49"/>
      <c r="IMU805" s="49"/>
      <c r="IMV805" s="49"/>
      <c r="IMW805" s="49"/>
      <c r="IMX805" s="49"/>
      <c r="IMY805" s="49"/>
      <c r="IMZ805" s="49"/>
      <c r="INA805" s="49"/>
      <c r="INB805" s="49"/>
      <c r="INC805" s="49"/>
      <c r="IND805" s="49"/>
      <c r="INE805" s="49"/>
      <c r="INF805" s="49"/>
      <c r="ING805" s="49"/>
      <c r="INH805" s="49"/>
      <c r="INI805" s="49"/>
      <c r="INJ805" s="49"/>
      <c r="INK805" s="49"/>
      <c r="INL805" s="49"/>
      <c r="INM805" s="49"/>
      <c r="INN805" s="49"/>
      <c r="INO805" s="49"/>
      <c r="INP805" s="49"/>
      <c r="INQ805" s="49"/>
      <c r="INR805" s="49"/>
      <c r="INS805" s="49"/>
      <c r="INT805" s="49"/>
      <c r="INU805" s="49"/>
      <c r="INV805" s="49"/>
      <c r="INW805" s="49"/>
      <c r="INX805" s="49"/>
      <c r="INY805" s="49"/>
      <c r="INZ805" s="49"/>
      <c r="IOA805" s="49"/>
      <c r="IOB805" s="49"/>
      <c r="IOC805" s="49"/>
      <c r="IOD805" s="49"/>
      <c r="IOE805" s="49"/>
      <c r="IOF805" s="49"/>
      <c r="IOG805" s="49"/>
      <c r="IOH805" s="49"/>
      <c r="IOI805" s="49"/>
      <c r="IOJ805" s="49"/>
      <c r="IOK805" s="49"/>
      <c r="IOL805" s="49"/>
      <c r="IOM805" s="49"/>
      <c r="ION805" s="49"/>
      <c r="IOO805" s="49"/>
      <c r="IOP805" s="49"/>
      <c r="IOQ805" s="49"/>
      <c r="IOR805" s="49"/>
      <c r="IOS805" s="49"/>
      <c r="IOT805" s="49"/>
      <c r="IOU805" s="49"/>
      <c r="IOV805" s="49"/>
      <c r="IOW805" s="49"/>
      <c r="IOX805" s="49"/>
      <c r="IOY805" s="49"/>
      <c r="IOZ805" s="49"/>
      <c r="IPA805" s="49"/>
      <c r="IPB805" s="49"/>
      <c r="IPC805" s="49"/>
      <c r="IPD805" s="49"/>
      <c r="IPE805" s="49"/>
      <c r="IPF805" s="49"/>
      <c r="IPG805" s="49"/>
      <c r="IPH805" s="49"/>
      <c r="IPI805" s="49"/>
      <c r="IPJ805" s="49"/>
      <c r="IPK805" s="49"/>
      <c r="IPL805" s="49"/>
      <c r="IPM805" s="49"/>
      <c r="IPN805" s="49"/>
      <c r="IPO805" s="49"/>
      <c r="IPP805" s="49"/>
      <c r="IPQ805" s="49"/>
      <c r="IPR805" s="49"/>
      <c r="IPS805" s="49"/>
      <c r="IPT805" s="49"/>
      <c r="IPU805" s="49"/>
      <c r="IPV805" s="49"/>
      <c r="IPW805" s="49"/>
      <c r="IPX805" s="49"/>
      <c r="IPY805" s="49"/>
      <c r="IPZ805" s="49"/>
      <c r="IQA805" s="49"/>
      <c r="IQB805" s="49"/>
      <c r="IQC805" s="49"/>
      <c r="IQD805" s="49"/>
      <c r="IQE805" s="49"/>
      <c r="IQF805" s="49"/>
      <c r="IQG805" s="49"/>
      <c r="IQH805" s="49"/>
      <c r="IQI805" s="49"/>
      <c r="IQJ805" s="49"/>
      <c r="IQK805" s="49"/>
      <c r="IQL805" s="49"/>
      <c r="IQM805" s="49"/>
      <c r="IQN805" s="49"/>
      <c r="IQO805" s="49"/>
      <c r="IQP805" s="49"/>
      <c r="IQQ805" s="49"/>
      <c r="IQR805" s="49"/>
      <c r="IQS805" s="49"/>
      <c r="IQT805" s="49"/>
      <c r="IQU805" s="49"/>
      <c r="IQV805" s="49"/>
      <c r="IQW805" s="49"/>
      <c r="IQX805" s="49"/>
      <c r="IQY805" s="49"/>
      <c r="IQZ805" s="49"/>
      <c r="IRA805" s="49"/>
      <c r="IRB805" s="49"/>
      <c r="IRC805" s="49"/>
      <c r="IRD805" s="49"/>
      <c r="IRE805" s="49"/>
      <c r="IRF805" s="49"/>
      <c r="IRG805" s="49"/>
      <c r="IRH805" s="49"/>
      <c r="IRI805" s="49"/>
      <c r="IRJ805" s="49"/>
      <c r="IRK805" s="49"/>
      <c r="IRL805" s="49"/>
      <c r="IRM805" s="49"/>
      <c r="IRN805" s="49"/>
      <c r="IRO805" s="49"/>
      <c r="IRP805" s="49"/>
      <c r="IRQ805" s="49"/>
      <c r="IRR805" s="49"/>
      <c r="IRS805" s="49"/>
      <c r="IRT805" s="49"/>
      <c r="IRU805" s="49"/>
      <c r="IRV805" s="49"/>
      <c r="IRW805" s="49"/>
      <c r="IRX805" s="49"/>
      <c r="IRY805" s="49"/>
      <c r="IRZ805" s="49"/>
      <c r="ISA805" s="49"/>
      <c r="ISB805" s="49"/>
      <c r="ISC805" s="49"/>
      <c r="ISD805" s="49"/>
      <c r="ISE805" s="49"/>
      <c r="ISF805" s="49"/>
      <c r="ISG805" s="49"/>
      <c r="ISH805" s="49"/>
      <c r="ISI805" s="49"/>
      <c r="ISJ805" s="49"/>
      <c r="ISK805" s="49"/>
      <c r="ISL805" s="49"/>
      <c r="ISM805" s="49"/>
      <c r="ISN805" s="49"/>
      <c r="ISO805" s="49"/>
      <c r="ISP805" s="49"/>
      <c r="ISQ805" s="49"/>
      <c r="ISR805" s="49"/>
      <c r="ISS805" s="49"/>
      <c r="IST805" s="49"/>
      <c r="ISU805" s="49"/>
      <c r="ISV805" s="49"/>
      <c r="ISW805" s="49"/>
      <c r="ISX805" s="49"/>
      <c r="ISY805" s="49"/>
      <c r="ISZ805" s="49"/>
      <c r="ITA805" s="49"/>
      <c r="ITB805" s="49"/>
      <c r="ITC805" s="49"/>
      <c r="ITD805" s="49"/>
      <c r="ITE805" s="49"/>
      <c r="ITF805" s="49"/>
      <c r="ITG805" s="49"/>
      <c r="ITH805" s="49"/>
      <c r="ITI805" s="49"/>
      <c r="ITJ805" s="49"/>
      <c r="ITK805" s="49"/>
      <c r="ITL805" s="49"/>
      <c r="ITM805" s="49"/>
      <c r="ITN805" s="49"/>
      <c r="ITO805" s="49"/>
      <c r="ITP805" s="49"/>
      <c r="ITQ805" s="49"/>
      <c r="ITR805" s="49"/>
      <c r="ITS805" s="49"/>
      <c r="ITT805" s="49"/>
      <c r="ITU805" s="49"/>
      <c r="ITV805" s="49"/>
      <c r="ITW805" s="49"/>
      <c r="ITX805" s="49"/>
      <c r="ITY805" s="49"/>
      <c r="ITZ805" s="49"/>
      <c r="IUA805" s="49"/>
      <c r="IUB805" s="49"/>
      <c r="IUC805" s="49"/>
      <c r="IUD805" s="49"/>
      <c r="IUE805" s="49"/>
      <c r="IUF805" s="49"/>
      <c r="IUG805" s="49"/>
      <c r="IUH805" s="49"/>
      <c r="IUI805" s="49"/>
      <c r="IUJ805" s="49"/>
      <c r="IUK805" s="49"/>
      <c r="IUL805" s="49"/>
      <c r="IUM805" s="49"/>
      <c r="IUN805" s="49"/>
      <c r="IUO805" s="49"/>
      <c r="IUP805" s="49"/>
      <c r="IUQ805" s="49"/>
      <c r="IUR805" s="49"/>
      <c r="IUS805" s="49"/>
      <c r="IUT805" s="49"/>
      <c r="IUU805" s="49"/>
      <c r="IUV805" s="49"/>
      <c r="IUW805" s="49"/>
      <c r="IUX805" s="49"/>
      <c r="IUY805" s="49"/>
      <c r="IUZ805" s="49"/>
      <c r="IVA805" s="49"/>
      <c r="IVB805" s="49"/>
      <c r="IVC805" s="49"/>
      <c r="IVD805" s="49"/>
      <c r="IVE805" s="49"/>
      <c r="IVF805" s="49"/>
      <c r="IVG805" s="49"/>
      <c r="IVH805" s="49"/>
      <c r="IVI805" s="49"/>
      <c r="IVJ805" s="49"/>
      <c r="IVK805" s="49"/>
      <c r="IVL805" s="49"/>
      <c r="IVM805" s="49"/>
      <c r="IVN805" s="49"/>
      <c r="IVO805" s="49"/>
      <c r="IVP805" s="49"/>
      <c r="IVQ805" s="49"/>
      <c r="IVR805" s="49"/>
      <c r="IVS805" s="49"/>
      <c r="IVT805" s="49"/>
      <c r="IVU805" s="49"/>
      <c r="IVV805" s="49"/>
      <c r="IVW805" s="49"/>
      <c r="IVX805" s="49"/>
      <c r="IVY805" s="49"/>
      <c r="IVZ805" s="49"/>
      <c r="IWA805" s="49"/>
      <c r="IWB805" s="49"/>
      <c r="IWC805" s="49"/>
      <c r="IWD805" s="49"/>
      <c r="IWE805" s="49"/>
      <c r="IWF805" s="49"/>
      <c r="IWG805" s="49"/>
      <c r="IWH805" s="49"/>
      <c r="IWI805" s="49"/>
      <c r="IWJ805" s="49"/>
      <c r="IWK805" s="49"/>
      <c r="IWL805" s="49"/>
      <c r="IWM805" s="49"/>
      <c r="IWN805" s="49"/>
      <c r="IWO805" s="49"/>
      <c r="IWP805" s="49"/>
      <c r="IWQ805" s="49"/>
      <c r="IWR805" s="49"/>
      <c r="IWS805" s="49"/>
      <c r="IWT805" s="49"/>
      <c r="IWU805" s="49"/>
      <c r="IWV805" s="49"/>
      <c r="IWW805" s="49"/>
      <c r="IWX805" s="49"/>
      <c r="IWY805" s="49"/>
      <c r="IWZ805" s="49"/>
      <c r="IXA805" s="49"/>
      <c r="IXB805" s="49"/>
      <c r="IXC805" s="49"/>
      <c r="IXD805" s="49"/>
      <c r="IXE805" s="49"/>
      <c r="IXF805" s="49"/>
      <c r="IXG805" s="49"/>
      <c r="IXH805" s="49"/>
      <c r="IXI805" s="49"/>
      <c r="IXJ805" s="49"/>
      <c r="IXK805" s="49"/>
      <c r="IXL805" s="49"/>
      <c r="IXM805" s="49"/>
      <c r="IXN805" s="49"/>
      <c r="IXO805" s="49"/>
      <c r="IXP805" s="49"/>
      <c r="IXQ805" s="49"/>
      <c r="IXR805" s="49"/>
      <c r="IXS805" s="49"/>
      <c r="IXT805" s="49"/>
      <c r="IXU805" s="49"/>
      <c r="IXV805" s="49"/>
      <c r="IXW805" s="49"/>
      <c r="IXX805" s="49"/>
      <c r="IXY805" s="49"/>
      <c r="IXZ805" s="49"/>
      <c r="IYA805" s="49"/>
      <c r="IYB805" s="49"/>
      <c r="IYC805" s="49"/>
      <c r="IYD805" s="49"/>
      <c r="IYE805" s="49"/>
      <c r="IYF805" s="49"/>
      <c r="IYG805" s="49"/>
      <c r="IYH805" s="49"/>
      <c r="IYI805" s="49"/>
      <c r="IYJ805" s="49"/>
      <c r="IYK805" s="49"/>
      <c r="IYL805" s="49"/>
      <c r="IYM805" s="49"/>
      <c r="IYN805" s="49"/>
      <c r="IYO805" s="49"/>
      <c r="IYP805" s="49"/>
      <c r="IYQ805" s="49"/>
      <c r="IYR805" s="49"/>
      <c r="IYS805" s="49"/>
      <c r="IYT805" s="49"/>
      <c r="IYU805" s="49"/>
      <c r="IYV805" s="49"/>
      <c r="IYW805" s="49"/>
      <c r="IYX805" s="49"/>
      <c r="IYY805" s="49"/>
      <c r="IYZ805" s="49"/>
      <c r="IZA805" s="49"/>
      <c r="IZB805" s="49"/>
      <c r="IZC805" s="49"/>
      <c r="IZD805" s="49"/>
      <c r="IZE805" s="49"/>
      <c r="IZF805" s="49"/>
      <c r="IZG805" s="49"/>
      <c r="IZH805" s="49"/>
      <c r="IZI805" s="49"/>
      <c r="IZJ805" s="49"/>
      <c r="IZK805" s="49"/>
      <c r="IZL805" s="49"/>
      <c r="IZM805" s="49"/>
      <c r="IZN805" s="49"/>
      <c r="IZO805" s="49"/>
      <c r="IZP805" s="49"/>
      <c r="IZQ805" s="49"/>
      <c r="IZR805" s="49"/>
      <c r="IZS805" s="49"/>
      <c r="IZT805" s="49"/>
      <c r="IZU805" s="49"/>
      <c r="IZV805" s="49"/>
      <c r="IZW805" s="49"/>
      <c r="IZX805" s="49"/>
      <c r="IZY805" s="49"/>
      <c r="IZZ805" s="49"/>
      <c r="JAA805" s="49"/>
      <c r="JAB805" s="49"/>
      <c r="JAC805" s="49"/>
      <c r="JAD805" s="49"/>
      <c r="JAE805" s="49"/>
      <c r="JAF805" s="49"/>
      <c r="JAG805" s="49"/>
      <c r="JAH805" s="49"/>
      <c r="JAI805" s="49"/>
      <c r="JAJ805" s="49"/>
      <c r="JAK805" s="49"/>
      <c r="JAL805" s="49"/>
      <c r="JAM805" s="49"/>
      <c r="JAN805" s="49"/>
      <c r="JAO805" s="49"/>
      <c r="JAP805" s="49"/>
      <c r="JAQ805" s="49"/>
      <c r="JAR805" s="49"/>
      <c r="JAS805" s="49"/>
      <c r="JAT805" s="49"/>
      <c r="JAU805" s="49"/>
      <c r="JAV805" s="49"/>
      <c r="JAW805" s="49"/>
      <c r="JAX805" s="49"/>
      <c r="JAY805" s="49"/>
      <c r="JAZ805" s="49"/>
      <c r="JBA805" s="49"/>
      <c r="JBB805" s="49"/>
      <c r="JBC805" s="49"/>
      <c r="JBD805" s="49"/>
      <c r="JBE805" s="49"/>
      <c r="JBF805" s="49"/>
      <c r="JBG805" s="49"/>
      <c r="JBH805" s="49"/>
      <c r="JBI805" s="49"/>
      <c r="JBJ805" s="49"/>
      <c r="JBK805" s="49"/>
      <c r="JBL805" s="49"/>
      <c r="JBM805" s="49"/>
      <c r="JBN805" s="49"/>
      <c r="JBO805" s="49"/>
      <c r="JBP805" s="49"/>
      <c r="JBQ805" s="49"/>
      <c r="JBR805" s="49"/>
      <c r="JBS805" s="49"/>
      <c r="JBT805" s="49"/>
      <c r="JBU805" s="49"/>
      <c r="JBV805" s="49"/>
      <c r="JBW805" s="49"/>
      <c r="JBX805" s="49"/>
      <c r="JBY805" s="49"/>
      <c r="JBZ805" s="49"/>
      <c r="JCA805" s="49"/>
      <c r="JCB805" s="49"/>
      <c r="JCC805" s="49"/>
      <c r="JCD805" s="49"/>
      <c r="JCE805" s="49"/>
      <c r="JCF805" s="49"/>
      <c r="JCG805" s="49"/>
      <c r="JCH805" s="49"/>
      <c r="JCI805" s="49"/>
      <c r="JCJ805" s="49"/>
      <c r="JCK805" s="49"/>
      <c r="JCL805" s="49"/>
      <c r="JCM805" s="49"/>
      <c r="JCN805" s="49"/>
      <c r="JCO805" s="49"/>
      <c r="JCP805" s="49"/>
      <c r="JCQ805" s="49"/>
      <c r="JCR805" s="49"/>
      <c r="JCS805" s="49"/>
      <c r="JCT805" s="49"/>
      <c r="JCU805" s="49"/>
      <c r="JCV805" s="49"/>
      <c r="JCW805" s="49"/>
      <c r="JCX805" s="49"/>
      <c r="JCY805" s="49"/>
      <c r="JCZ805" s="49"/>
      <c r="JDA805" s="49"/>
      <c r="JDB805" s="49"/>
      <c r="JDC805" s="49"/>
      <c r="JDD805" s="49"/>
      <c r="JDE805" s="49"/>
      <c r="JDF805" s="49"/>
      <c r="JDG805" s="49"/>
      <c r="JDH805" s="49"/>
      <c r="JDI805" s="49"/>
      <c r="JDJ805" s="49"/>
      <c r="JDK805" s="49"/>
      <c r="JDL805" s="49"/>
      <c r="JDM805" s="49"/>
      <c r="JDN805" s="49"/>
      <c r="JDO805" s="49"/>
      <c r="JDP805" s="49"/>
      <c r="JDQ805" s="49"/>
      <c r="JDR805" s="49"/>
      <c r="JDS805" s="49"/>
      <c r="JDT805" s="49"/>
      <c r="JDU805" s="49"/>
      <c r="JDV805" s="49"/>
      <c r="JDW805" s="49"/>
      <c r="JDX805" s="49"/>
      <c r="JDY805" s="49"/>
      <c r="JDZ805" s="49"/>
      <c r="JEA805" s="49"/>
      <c r="JEB805" s="49"/>
      <c r="JEC805" s="49"/>
      <c r="JED805" s="49"/>
      <c r="JEE805" s="49"/>
      <c r="JEF805" s="49"/>
      <c r="JEG805" s="49"/>
      <c r="JEH805" s="49"/>
      <c r="JEI805" s="49"/>
      <c r="JEJ805" s="49"/>
      <c r="JEK805" s="49"/>
      <c r="JEL805" s="49"/>
      <c r="JEM805" s="49"/>
      <c r="JEN805" s="49"/>
      <c r="JEO805" s="49"/>
      <c r="JEP805" s="49"/>
      <c r="JEQ805" s="49"/>
      <c r="JER805" s="49"/>
      <c r="JES805" s="49"/>
      <c r="JET805" s="49"/>
      <c r="JEU805" s="49"/>
      <c r="JEV805" s="49"/>
      <c r="JEW805" s="49"/>
      <c r="JEX805" s="49"/>
      <c r="JEY805" s="49"/>
      <c r="JEZ805" s="49"/>
      <c r="JFA805" s="49"/>
      <c r="JFB805" s="49"/>
      <c r="JFC805" s="49"/>
      <c r="JFD805" s="49"/>
      <c r="JFE805" s="49"/>
      <c r="JFF805" s="49"/>
      <c r="JFG805" s="49"/>
      <c r="JFH805" s="49"/>
      <c r="JFI805" s="49"/>
      <c r="JFJ805" s="49"/>
      <c r="JFK805" s="49"/>
      <c r="JFL805" s="49"/>
      <c r="JFM805" s="49"/>
      <c r="JFN805" s="49"/>
      <c r="JFO805" s="49"/>
      <c r="JFP805" s="49"/>
      <c r="JFQ805" s="49"/>
      <c r="JFR805" s="49"/>
      <c r="JFS805" s="49"/>
      <c r="JFT805" s="49"/>
      <c r="JFU805" s="49"/>
      <c r="JFV805" s="49"/>
      <c r="JFW805" s="49"/>
      <c r="JFX805" s="49"/>
      <c r="JFY805" s="49"/>
      <c r="JFZ805" s="49"/>
      <c r="JGA805" s="49"/>
      <c r="JGB805" s="49"/>
      <c r="JGC805" s="49"/>
      <c r="JGD805" s="49"/>
      <c r="JGE805" s="49"/>
      <c r="JGF805" s="49"/>
      <c r="JGG805" s="49"/>
      <c r="JGH805" s="49"/>
      <c r="JGI805" s="49"/>
      <c r="JGJ805" s="49"/>
      <c r="JGK805" s="49"/>
      <c r="JGL805" s="49"/>
      <c r="JGM805" s="49"/>
      <c r="JGN805" s="49"/>
      <c r="JGO805" s="49"/>
      <c r="JGP805" s="49"/>
      <c r="JGQ805" s="49"/>
      <c r="JGR805" s="49"/>
      <c r="JGS805" s="49"/>
      <c r="JGT805" s="49"/>
      <c r="JGU805" s="49"/>
      <c r="JGV805" s="49"/>
      <c r="JGW805" s="49"/>
      <c r="JGX805" s="49"/>
      <c r="JGY805" s="49"/>
      <c r="JGZ805" s="49"/>
      <c r="JHA805" s="49"/>
      <c r="JHB805" s="49"/>
      <c r="JHC805" s="49"/>
      <c r="JHD805" s="49"/>
      <c r="JHE805" s="49"/>
      <c r="JHF805" s="49"/>
      <c r="JHG805" s="49"/>
      <c r="JHH805" s="49"/>
      <c r="JHI805" s="49"/>
      <c r="JHJ805" s="49"/>
      <c r="JHK805" s="49"/>
      <c r="JHL805" s="49"/>
      <c r="JHM805" s="49"/>
      <c r="JHN805" s="49"/>
      <c r="JHO805" s="49"/>
      <c r="JHP805" s="49"/>
      <c r="JHQ805" s="49"/>
      <c r="JHR805" s="49"/>
      <c r="JHS805" s="49"/>
      <c r="JHT805" s="49"/>
      <c r="JHU805" s="49"/>
      <c r="JHV805" s="49"/>
      <c r="JHW805" s="49"/>
      <c r="JHX805" s="49"/>
      <c r="JHY805" s="49"/>
      <c r="JHZ805" s="49"/>
      <c r="JIA805" s="49"/>
      <c r="JIB805" s="49"/>
      <c r="JIC805" s="49"/>
      <c r="JID805" s="49"/>
      <c r="JIE805" s="49"/>
      <c r="JIF805" s="49"/>
      <c r="JIG805" s="49"/>
      <c r="JIH805" s="49"/>
      <c r="JII805" s="49"/>
      <c r="JIJ805" s="49"/>
      <c r="JIK805" s="49"/>
      <c r="JIL805" s="49"/>
      <c r="JIM805" s="49"/>
      <c r="JIN805" s="49"/>
      <c r="JIO805" s="49"/>
      <c r="JIP805" s="49"/>
      <c r="JIQ805" s="49"/>
      <c r="JIR805" s="49"/>
      <c r="JIS805" s="49"/>
      <c r="JIT805" s="49"/>
      <c r="JIU805" s="49"/>
      <c r="JIV805" s="49"/>
      <c r="JIW805" s="49"/>
      <c r="JIX805" s="49"/>
      <c r="JIY805" s="49"/>
      <c r="JIZ805" s="49"/>
      <c r="JJA805" s="49"/>
      <c r="JJB805" s="49"/>
      <c r="JJC805" s="49"/>
      <c r="JJD805" s="49"/>
      <c r="JJE805" s="49"/>
      <c r="JJF805" s="49"/>
      <c r="JJG805" s="49"/>
      <c r="JJH805" s="49"/>
      <c r="JJI805" s="49"/>
      <c r="JJJ805" s="49"/>
      <c r="JJK805" s="49"/>
      <c r="JJL805" s="49"/>
      <c r="JJM805" s="49"/>
      <c r="JJN805" s="49"/>
      <c r="JJO805" s="49"/>
      <c r="JJP805" s="49"/>
      <c r="JJQ805" s="49"/>
      <c r="JJR805" s="49"/>
      <c r="JJS805" s="49"/>
      <c r="JJT805" s="49"/>
      <c r="JJU805" s="49"/>
      <c r="JJV805" s="49"/>
      <c r="JJW805" s="49"/>
      <c r="JJX805" s="49"/>
      <c r="JJY805" s="49"/>
      <c r="JJZ805" s="49"/>
      <c r="JKA805" s="49"/>
      <c r="JKB805" s="49"/>
      <c r="JKC805" s="49"/>
      <c r="JKD805" s="49"/>
      <c r="JKE805" s="49"/>
      <c r="JKF805" s="49"/>
      <c r="JKG805" s="49"/>
      <c r="JKH805" s="49"/>
      <c r="JKI805" s="49"/>
      <c r="JKJ805" s="49"/>
      <c r="JKK805" s="49"/>
      <c r="JKL805" s="49"/>
      <c r="JKM805" s="49"/>
      <c r="JKN805" s="49"/>
      <c r="JKO805" s="49"/>
      <c r="JKP805" s="49"/>
      <c r="JKQ805" s="49"/>
      <c r="JKR805" s="49"/>
      <c r="JKS805" s="49"/>
      <c r="JKT805" s="49"/>
      <c r="JKU805" s="49"/>
      <c r="JKV805" s="49"/>
      <c r="JKW805" s="49"/>
      <c r="JKX805" s="49"/>
      <c r="JKY805" s="49"/>
      <c r="JKZ805" s="49"/>
      <c r="JLA805" s="49"/>
      <c r="JLB805" s="49"/>
      <c r="JLC805" s="49"/>
      <c r="JLD805" s="49"/>
      <c r="JLE805" s="49"/>
      <c r="JLF805" s="49"/>
      <c r="JLG805" s="49"/>
      <c r="JLH805" s="49"/>
      <c r="JLI805" s="49"/>
      <c r="JLJ805" s="49"/>
      <c r="JLK805" s="49"/>
      <c r="JLL805" s="49"/>
      <c r="JLM805" s="49"/>
      <c r="JLN805" s="49"/>
      <c r="JLO805" s="49"/>
      <c r="JLP805" s="49"/>
      <c r="JLQ805" s="49"/>
      <c r="JLR805" s="49"/>
      <c r="JLS805" s="49"/>
      <c r="JLT805" s="49"/>
      <c r="JLU805" s="49"/>
      <c r="JLV805" s="49"/>
      <c r="JLW805" s="49"/>
      <c r="JLX805" s="49"/>
      <c r="JLY805" s="49"/>
      <c r="JLZ805" s="49"/>
      <c r="JMA805" s="49"/>
      <c r="JMB805" s="49"/>
      <c r="JMC805" s="49"/>
      <c r="JMD805" s="49"/>
      <c r="JME805" s="49"/>
      <c r="JMF805" s="49"/>
      <c r="JMG805" s="49"/>
      <c r="JMH805" s="49"/>
      <c r="JMI805" s="49"/>
      <c r="JMJ805" s="49"/>
      <c r="JMK805" s="49"/>
      <c r="JML805" s="49"/>
      <c r="JMM805" s="49"/>
      <c r="JMN805" s="49"/>
      <c r="JMO805" s="49"/>
      <c r="JMP805" s="49"/>
      <c r="JMQ805" s="49"/>
      <c r="JMR805" s="49"/>
      <c r="JMS805" s="49"/>
      <c r="JMT805" s="49"/>
      <c r="JMU805" s="49"/>
      <c r="JMV805" s="49"/>
      <c r="JMW805" s="49"/>
      <c r="JMX805" s="49"/>
      <c r="JMY805" s="49"/>
      <c r="JMZ805" s="49"/>
      <c r="JNA805" s="49"/>
      <c r="JNB805" s="49"/>
      <c r="JNC805" s="49"/>
      <c r="JND805" s="49"/>
      <c r="JNE805" s="49"/>
      <c r="JNF805" s="49"/>
      <c r="JNG805" s="49"/>
      <c r="JNH805" s="49"/>
      <c r="JNI805" s="49"/>
      <c r="JNJ805" s="49"/>
      <c r="JNK805" s="49"/>
      <c r="JNL805" s="49"/>
      <c r="JNM805" s="49"/>
      <c r="JNN805" s="49"/>
      <c r="JNO805" s="49"/>
      <c r="JNP805" s="49"/>
      <c r="JNQ805" s="49"/>
      <c r="JNR805" s="49"/>
      <c r="JNS805" s="49"/>
      <c r="JNT805" s="49"/>
      <c r="JNU805" s="49"/>
      <c r="JNV805" s="49"/>
      <c r="JNW805" s="49"/>
      <c r="JNX805" s="49"/>
      <c r="JNY805" s="49"/>
      <c r="JNZ805" s="49"/>
      <c r="JOA805" s="49"/>
      <c r="JOB805" s="49"/>
      <c r="JOC805" s="49"/>
      <c r="JOD805" s="49"/>
      <c r="JOE805" s="49"/>
      <c r="JOF805" s="49"/>
      <c r="JOG805" s="49"/>
      <c r="JOH805" s="49"/>
      <c r="JOI805" s="49"/>
      <c r="JOJ805" s="49"/>
      <c r="JOK805" s="49"/>
      <c r="JOL805" s="49"/>
      <c r="JOM805" s="49"/>
      <c r="JON805" s="49"/>
      <c r="JOO805" s="49"/>
      <c r="JOP805" s="49"/>
      <c r="JOQ805" s="49"/>
      <c r="JOR805" s="49"/>
      <c r="JOS805" s="49"/>
      <c r="JOT805" s="49"/>
      <c r="JOU805" s="49"/>
      <c r="JOV805" s="49"/>
      <c r="JOW805" s="49"/>
      <c r="JOX805" s="49"/>
      <c r="JOY805" s="49"/>
      <c r="JOZ805" s="49"/>
      <c r="JPA805" s="49"/>
      <c r="JPB805" s="49"/>
      <c r="JPC805" s="49"/>
      <c r="JPD805" s="49"/>
      <c r="JPE805" s="49"/>
      <c r="JPF805" s="49"/>
      <c r="JPG805" s="49"/>
      <c r="JPH805" s="49"/>
      <c r="JPI805" s="49"/>
      <c r="JPJ805" s="49"/>
      <c r="JPK805" s="49"/>
      <c r="JPL805" s="49"/>
      <c r="JPM805" s="49"/>
      <c r="JPN805" s="49"/>
      <c r="JPO805" s="49"/>
      <c r="JPP805" s="49"/>
      <c r="JPQ805" s="49"/>
      <c r="JPR805" s="49"/>
      <c r="JPS805" s="49"/>
      <c r="JPT805" s="49"/>
      <c r="JPU805" s="49"/>
      <c r="JPV805" s="49"/>
      <c r="JPW805" s="49"/>
      <c r="JPX805" s="49"/>
      <c r="JPY805" s="49"/>
      <c r="JPZ805" s="49"/>
      <c r="JQA805" s="49"/>
      <c r="JQB805" s="49"/>
      <c r="JQC805" s="49"/>
      <c r="JQD805" s="49"/>
      <c r="JQE805" s="49"/>
      <c r="JQF805" s="49"/>
      <c r="JQG805" s="49"/>
      <c r="JQH805" s="49"/>
      <c r="JQI805" s="49"/>
      <c r="JQJ805" s="49"/>
      <c r="JQK805" s="49"/>
      <c r="JQL805" s="49"/>
      <c r="JQM805" s="49"/>
      <c r="JQN805" s="49"/>
      <c r="JQO805" s="49"/>
      <c r="JQP805" s="49"/>
      <c r="JQQ805" s="49"/>
      <c r="JQR805" s="49"/>
      <c r="JQS805" s="49"/>
      <c r="JQT805" s="49"/>
      <c r="JQU805" s="49"/>
      <c r="JQV805" s="49"/>
      <c r="JQW805" s="49"/>
      <c r="JQX805" s="49"/>
      <c r="JQY805" s="49"/>
      <c r="JQZ805" s="49"/>
      <c r="JRA805" s="49"/>
      <c r="JRB805" s="49"/>
      <c r="JRC805" s="49"/>
      <c r="JRD805" s="49"/>
      <c r="JRE805" s="49"/>
      <c r="JRF805" s="49"/>
      <c r="JRG805" s="49"/>
      <c r="JRH805" s="49"/>
      <c r="JRI805" s="49"/>
      <c r="JRJ805" s="49"/>
      <c r="JRK805" s="49"/>
      <c r="JRL805" s="49"/>
      <c r="JRM805" s="49"/>
      <c r="JRN805" s="49"/>
      <c r="JRO805" s="49"/>
      <c r="JRP805" s="49"/>
      <c r="JRQ805" s="49"/>
      <c r="JRR805" s="49"/>
      <c r="JRS805" s="49"/>
      <c r="JRT805" s="49"/>
      <c r="JRU805" s="49"/>
      <c r="JRV805" s="49"/>
      <c r="JRW805" s="49"/>
      <c r="JRX805" s="49"/>
      <c r="JRY805" s="49"/>
      <c r="JRZ805" s="49"/>
      <c r="JSA805" s="49"/>
      <c r="JSB805" s="49"/>
      <c r="JSC805" s="49"/>
      <c r="JSD805" s="49"/>
      <c r="JSE805" s="49"/>
      <c r="JSF805" s="49"/>
      <c r="JSG805" s="49"/>
      <c r="JSH805" s="49"/>
      <c r="JSI805" s="49"/>
      <c r="JSJ805" s="49"/>
      <c r="JSK805" s="49"/>
      <c r="JSL805" s="49"/>
      <c r="JSM805" s="49"/>
      <c r="JSN805" s="49"/>
      <c r="JSO805" s="49"/>
      <c r="JSP805" s="49"/>
      <c r="JSQ805" s="49"/>
      <c r="JSR805" s="49"/>
      <c r="JSS805" s="49"/>
      <c r="JST805" s="49"/>
      <c r="JSU805" s="49"/>
      <c r="JSV805" s="49"/>
      <c r="JSW805" s="49"/>
      <c r="JSX805" s="49"/>
      <c r="JSY805" s="49"/>
      <c r="JSZ805" s="49"/>
      <c r="JTA805" s="49"/>
      <c r="JTB805" s="49"/>
      <c r="JTC805" s="49"/>
      <c r="JTD805" s="49"/>
      <c r="JTE805" s="49"/>
      <c r="JTF805" s="49"/>
      <c r="JTG805" s="49"/>
      <c r="JTH805" s="49"/>
      <c r="JTI805" s="49"/>
      <c r="JTJ805" s="49"/>
      <c r="JTK805" s="49"/>
      <c r="JTL805" s="49"/>
      <c r="JTM805" s="49"/>
      <c r="JTN805" s="49"/>
      <c r="JTO805" s="49"/>
      <c r="JTP805" s="49"/>
      <c r="JTQ805" s="49"/>
      <c r="JTR805" s="49"/>
      <c r="JTS805" s="49"/>
      <c r="JTT805" s="49"/>
      <c r="JTU805" s="49"/>
      <c r="JTV805" s="49"/>
      <c r="JTW805" s="49"/>
      <c r="JTX805" s="49"/>
      <c r="JTY805" s="49"/>
      <c r="JTZ805" s="49"/>
      <c r="JUA805" s="49"/>
      <c r="JUB805" s="49"/>
      <c r="JUC805" s="49"/>
      <c r="JUD805" s="49"/>
      <c r="JUE805" s="49"/>
      <c r="JUF805" s="49"/>
      <c r="JUG805" s="49"/>
      <c r="JUH805" s="49"/>
      <c r="JUI805" s="49"/>
      <c r="JUJ805" s="49"/>
      <c r="JUK805" s="49"/>
      <c r="JUL805" s="49"/>
      <c r="JUM805" s="49"/>
      <c r="JUN805" s="49"/>
      <c r="JUO805" s="49"/>
      <c r="JUP805" s="49"/>
      <c r="JUQ805" s="49"/>
      <c r="JUR805" s="49"/>
      <c r="JUS805" s="49"/>
      <c r="JUT805" s="49"/>
      <c r="JUU805" s="49"/>
      <c r="JUV805" s="49"/>
      <c r="JUW805" s="49"/>
      <c r="JUX805" s="49"/>
      <c r="JUY805" s="49"/>
      <c r="JUZ805" s="49"/>
      <c r="JVA805" s="49"/>
      <c r="JVB805" s="49"/>
      <c r="JVC805" s="49"/>
      <c r="JVD805" s="49"/>
      <c r="JVE805" s="49"/>
      <c r="JVF805" s="49"/>
      <c r="JVG805" s="49"/>
      <c r="JVH805" s="49"/>
      <c r="JVI805" s="49"/>
      <c r="JVJ805" s="49"/>
      <c r="JVK805" s="49"/>
      <c r="JVL805" s="49"/>
      <c r="JVM805" s="49"/>
      <c r="JVN805" s="49"/>
      <c r="JVO805" s="49"/>
      <c r="JVP805" s="49"/>
      <c r="JVQ805" s="49"/>
      <c r="JVR805" s="49"/>
      <c r="JVS805" s="49"/>
      <c r="JVT805" s="49"/>
      <c r="JVU805" s="49"/>
      <c r="JVV805" s="49"/>
      <c r="JVW805" s="49"/>
      <c r="JVX805" s="49"/>
      <c r="JVY805" s="49"/>
      <c r="JVZ805" s="49"/>
      <c r="JWA805" s="49"/>
      <c r="JWB805" s="49"/>
      <c r="JWC805" s="49"/>
      <c r="JWD805" s="49"/>
      <c r="JWE805" s="49"/>
      <c r="JWF805" s="49"/>
      <c r="JWG805" s="49"/>
      <c r="JWH805" s="49"/>
      <c r="JWI805" s="49"/>
      <c r="JWJ805" s="49"/>
      <c r="JWK805" s="49"/>
      <c r="JWL805" s="49"/>
      <c r="JWM805" s="49"/>
      <c r="JWN805" s="49"/>
      <c r="JWO805" s="49"/>
      <c r="JWP805" s="49"/>
      <c r="JWQ805" s="49"/>
      <c r="JWR805" s="49"/>
      <c r="JWS805" s="49"/>
      <c r="JWT805" s="49"/>
      <c r="JWU805" s="49"/>
      <c r="JWV805" s="49"/>
      <c r="JWW805" s="49"/>
      <c r="JWX805" s="49"/>
      <c r="JWY805" s="49"/>
      <c r="JWZ805" s="49"/>
      <c r="JXA805" s="49"/>
      <c r="JXB805" s="49"/>
      <c r="JXC805" s="49"/>
      <c r="JXD805" s="49"/>
      <c r="JXE805" s="49"/>
      <c r="JXF805" s="49"/>
      <c r="JXG805" s="49"/>
      <c r="JXH805" s="49"/>
      <c r="JXI805" s="49"/>
      <c r="JXJ805" s="49"/>
      <c r="JXK805" s="49"/>
      <c r="JXL805" s="49"/>
      <c r="JXM805" s="49"/>
      <c r="JXN805" s="49"/>
      <c r="JXO805" s="49"/>
      <c r="JXP805" s="49"/>
      <c r="JXQ805" s="49"/>
      <c r="JXR805" s="49"/>
      <c r="JXS805" s="49"/>
      <c r="JXT805" s="49"/>
      <c r="JXU805" s="49"/>
      <c r="JXV805" s="49"/>
      <c r="JXW805" s="49"/>
      <c r="JXX805" s="49"/>
      <c r="JXY805" s="49"/>
      <c r="JXZ805" s="49"/>
      <c r="JYA805" s="49"/>
      <c r="JYB805" s="49"/>
      <c r="JYC805" s="49"/>
      <c r="JYD805" s="49"/>
      <c r="JYE805" s="49"/>
      <c r="JYF805" s="49"/>
      <c r="JYG805" s="49"/>
      <c r="JYH805" s="49"/>
      <c r="JYI805" s="49"/>
      <c r="JYJ805" s="49"/>
      <c r="JYK805" s="49"/>
      <c r="JYL805" s="49"/>
      <c r="JYM805" s="49"/>
      <c r="JYN805" s="49"/>
      <c r="JYO805" s="49"/>
      <c r="JYP805" s="49"/>
      <c r="JYQ805" s="49"/>
      <c r="JYR805" s="49"/>
      <c r="JYS805" s="49"/>
      <c r="JYT805" s="49"/>
      <c r="JYU805" s="49"/>
      <c r="JYV805" s="49"/>
      <c r="JYW805" s="49"/>
      <c r="JYX805" s="49"/>
      <c r="JYY805" s="49"/>
      <c r="JYZ805" s="49"/>
      <c r="JZA805" s="49"/>
      <c r="JZB805" s="49"/>
      <c r="JZC805" s="49"/>
      <c r="JZD805" s="49"/>
      <c r="JZE805" s="49"/>
      <c r="JZF805" s="49"/>
      <c r="JZG805" s="49"/>
      <c r="JZH805" s="49"/>
      <c r="JZI805" s="49"/>
      <c r="JZJ805" s="49"/>
      <c r="JZK805" s="49"/>
      <c r="JZL805" s="49"/>
      <c r="JZM805" s="49"/>
      <c r="JZN805" s="49"/>
      <c r="JZO805" s="49"/>
      <c r="JZP805" s="49"/>
      <c r="JZQ805" s="49"/>
      <c r="JZR805" s="49"/>
      <c r="JZS805" s="49"/>
      <c r="JZT805" s="49"/>
      <c r="JZU805" s="49"/>
      <c r="JZV805" s="49"/>
      <c r="JZW805" s="49"/>
      <c r="JZX805" s="49"/>
      <c r="JZY805" s="49"/>
      <c r="JZZ805" s="49"/>
      <c r="KAA805" s="49"/>
      <c r="KAB805" s="49"/>
      <c r="KAC805" s="49"/>
      <c r="KAD805" s="49"/>
      <c r="KAE805" s="49"/>
      <c r="KAF805" s="49"/>
      <c r="KAG805" s="49"/>
      <c r="KAH805" s="49"/>
      <c r="KAI805" s="49"/>
      <c r="KAJ805" s="49"/>
      <c r="KAK805" s="49"/>
      <c r="KAL805" s="49"/>
      <c r="KAM805" s="49"/>
      <c r="KAN805" s="49"/>
      <c r="KAO805" s="49"/>
      <c r="KAP805" s="49"/>
      <c r="KAQ805" s="49"/>
      <c r="KAR805" s="49"/>
      <c r="KAS805" s="49"/>
      <c r="KAT805" s="49"/>
      <c r="KAU805" s="49"/>
      <c r="KAV805" s="49"/>
      <c r="KAW805" s="49"/>
      <c r="KAX805" s="49"/>
      <c r="KAY805" s="49"/>
      <c r="KAZ805" s="49"/>
      <c r="KBA805" s="49"/>
      <c r="KBB805" s="49"/>
      <c r="KBC805" s="49"/>
      <c r="KBD805" s="49"/>
      <c r="KBE805" s="49"/>
      <c r="KBF805" s="49"/>
      <c r="KBG805" s="49"/>
      <c r="KBH805" s="49"/>
      <c r="KBI805" s="49"/>
      <c r="KBJ805" s="49"/>
      <c r="KBK805" s="49"/>
      <c r="KBL805" s="49"/>
      <c r="KBM805" s="49"/>
      <c r="KBN805" s="49"/>
      <c r="KBO805" s="49"/>
      <c r="KBP805" s="49"/>
      <c r="KBQ805" s="49"/>
      <c r="KBR805" s="49"/>
      <c r="KBS805" s="49"/>
      <c r="KBT805" s="49"/>
      <c r="KBU805" s="49"/>
      <c r="KBV805" s="49"/>
      <c r="KBW805" s="49"/>
      <c r="KBX805" s="49"/>
      <c r="KBY805" s="49"/>
      <c r="KBZ805" s="49"/>
      <c r="KCA805" s="49"/>
      <c r="KCB805" s="49"/>
      <c r="KCC805" s="49"/>
      <c r="KCD805" s="49"/>
      <c r="KCE805" s="49"/>
      <c r="KCF805" s="49"/>
      <c r="KCG805" s="49"/>
      <c r="KCH805" s="49"/>
      <c r="KCI805" s="49"/>
      <c r="KCJ805" s="49"/>
      <c r="KCK805" s="49"/>
      <c r="KCL805" s="49"/>
      <c r="KCM805" s="49"/>
      <c r="KCN805" s="49"/>
      <c r="KCO805" s="49"/>
      <c r="KCP805" s="49"/>
      <c r="KCQ805" s="49"/>
      <c r="KCR805" s="49"/>
      <c r="KCS805" s="49"/>
      <c r="KCT805" s="49"/>
      <c r="KCU805" s="49"/>
      <c r="KCV805" s="49"/>
      <c r="KCW805" s="49"/>
      <c r="KCX805" s="49"/>
      <c r="KCY805" s="49"/>
      <c r="KCZ805" s="49"/>
      <c r="KDA805" s="49"/>
      <c r="KDB805" s="49"/>
      <c r="KDC805" s="49"/>
      <c r="KDD805" s="49"/>
      <c r="KDE805" s="49"/>
      <c r="KDF805" s="49"/>
      <c r="KDG805" s="49"/>
      <c r="KDH805" s="49"/>
      <c r="KDI805" s="49"/>
      <c r="KDJ805" s="49"/>
      <c r="KDK805" s="49"/>
      <c r="KDL805" s="49"/>
      <c r="KDM805" s="49"/>
      <c r="KDN805" s="49"/>
      <c r="KDO805" s="49"/>
      <c r="KDP805" s="49"/>
      <c r="KDQ805" s="49"/>
      <c r="KDR805" s="49"/>
      <c r="KDS805" s="49"/>
      <c r="KDT805" s="49"/>
      <c r="KDU805" s="49"/>
      <c r="KDV805" s="49"/>
      <c r="KDW805" s="49"/>
      <c r="KDX805" s="49"/>
      <c r="KDY805" s="49"/>
      <c r="KDZ805" s="49"/>
      <c r="KEA805" s="49"/>
      <c r="KEB805" s="49"/>
      <c r="KEC805" s="49"/>
      <c r="KED805" s="49"/>
      <c r="KEE805" s="49"/>
      <c r="KEF805" s="49"/>
      <c r="KEG805" s="49"/>
      <c r="KEH805" s="49"/>
      <c r="KEI805" s="49"/>
      <c r="KEJ805" s="49"/>
      <c r="KEK805" s="49"/>
      <c r="KEL805" s="49"/>
      <c r="KEM805" s="49"/>
      <c r="KEN805" s="49"/>
      <c r="KEO805" s="49"/>
      <c r="KEP805" s="49"/>
      <c r="KEQ805" s="49"/>
      <c r="KER805" s="49"/>
      <c r="KES805" s="49"/>
      <c r="KET805" s="49"/>
      <c r="KEU805" s="49"/>
      <c r="KEV805" s="49"/>
      <c r="KEW805" s="49"/>
      <c r="KEX805" s="49"/>
      <c r="KEY805" s="49"/>
      <c r="KEZ805" s="49"/>
      <c r="KFA805" s="49"/>
      <c r="KFB805" s="49"/>
      <c r="KFC805" s="49"/>
      <c r="KFD805" s="49"/>
      <c r="KFE805" s="49"/>
      <c r="KFF805" s="49"/>
      <c r="KFG805" s="49"/>
      <c r="KFH805" s="49"/>
      <c r="KFI805" s="49"/>
      <c r="KFJ805" s="49"/>
      <c r="KFK805" s="49"/>
      <c r="KFL805" s="49"/>
      <c r="KFM805" s="49"/>
      <c r="KFN805" s="49"/>
      <c r="KFO805" s="49"/>
      <c r="KFP805" s="49"/>
      <c r="KFQ805" s="49"/>
      <c r="KFR805" s="49"/>
      <c r="KFS805" s="49"/>
      <c r="KFT805" s="49"/>
      <c r="KFU805" s="49"/>
      <c r="KFV805" s="49"/>
      <c r="KFW805" s="49"/>
      <c r="KFX805" s="49"/>
      <c r="KFY805" s="49"/>
      <c r="KFZ805" s="49"/>
      <c r="KGA805" s="49"/>
      <c r="KGB805" s="49"/>
      <c r="KGC805" s="49"/>
      <c r="KGD805" s="49"/>
      <c r="KGE805" s="49"/>
      <c r="KGF805" s="49"/>
      <c r="KGG805" s="49"/>
      <c r="KGH805" s="49"/>
      <c r="KGI805" s="49"/>
      <c r="KGJ805" s="49"/>
      <c r="KGK805" s="49"/>
      <c r="KGL805" s="49"/>
      <c r="KGM805" s="49"/>
      <c r="KGN805" s="49"/>
      <c r="KGO805" s="49"/>
      <c r="KGP805" s="49"/>
      <c r="KGQ805" s="49"/>
      <c r="KGR805" s="49"/>
      <c r="KGS805" s="49"/>
      <c r="KGT805" s="49"/>
      <c r="KGU805" s="49"/>
      <c r="KGV805" s="49"/>
      <c r="KGW805" s="49"/>
      <c r="KGX805" s="49"/>
      <c r="KGY805" s="49"/>
      <c r="KGZ805" s="49"/>
      <c r="KHA805" s="49"/>
      <c r="KHB805" s="49"/>
      <c r="KHC805" s="49"/>
      <c r="KHD805" s="49"/>
      <c r="KHE805" s="49"/>
      <c r="KHF805" s="49"/>
      <c r="KHG805" s="49"/>
      <c r="KHH805" s="49"/>
      <c r="KHI805" s="49"/>
      <c r="KHJ805" s="49"/>
      <c r="KHK805" s="49"/>
      <c r="KHL805" s="49"/>
      <c r="KHM805" s="49"/>
      <c r="KHN805" s="49"/>
      <c r="KHO805" s="49"/>
      <c r="KHP805" s="49"/>
      <c r="KHQ805" s="49"/>
      <c r="KHR805" s="49"/>
      <c r="KHS805" s="49"/>
      <c r="KHT805" s="49"/>
      <c r="KHU805" s="49"/>
      <c r="KHV805" s="49"/>
      <c r="KHW805" s="49"/>
      <c r="KHX805" s="49"/>
      <c r="KHY805" s="49"/>
      <c r="KHZ805" s="49"/>
      <c r="KIA805" s="49"/>
      <c r="KIB805" s="49"/>
      <c r="KIC805" s="49"/>
      <c r="KID805" s="49"/>
      <c r="KIE805" s="49"/>
      <c r="KIF805" s="49"/>
      <c r="KIG805" s="49"/>
      <c r="KIH805" s="49"/>
      <c r="KII805" s="49"/>
      <c r="KIJ805" s="49"/>
      <c r="KIK805" s="49"/>
      <c r="KIL805" s="49"/>
      <c r="KIM805" s="49"/>
      <c r="KIN805" s="49"/>
      <c r="KIO805" s="49"/>
      <c r="KIP805" s="49"/>
      <c r="KIQ805" s="49"/>
      <c r="KIR805" s="49"/>
      <c r="KIS805" s="49"/>
      <c r="KIT805" s="49"/>
      <c r="KIU805" s="49"/>
      <c r="KIV805" s="49"/>
      <c r="KIW805" s="49"/>
      <c r="KIX805" s="49"/>
      <c r="KIY805" s="49"/>
      <c r="KIZ805" s="49"/>
      <c r="KJA805" s="49"/>
      <c r="KJB805" s="49"/>
      <c r="KJC805" s="49"/>
      <c r="KJD805" s="49"/>
      <c r="KJE805" s="49"/>
      <c r="KJF805" s="49"/>
      <c r="KJG805" s="49"/>
      <c r="KJH805" s="49"/>
      <c r="KJI805" s="49"/>
      <c r="KJJ805" s="49"/>
      <c r="KJK805" s="49"/>
      <c r="KJL805" s="49"/>
      <c r="KJM805" s="49"/>
      <c r="KJN805" s="49"/>
      <c r="KJO805" s="49"/>
      <c r="KJP805" s="49"/>
      <c r="KJQ805" s="49"/>
      <c r="KJR805" s="49"/>
      <c r="KJS805" s="49"/>
      <c r="KJT805" s="49"/>
      <c r="KJU805" s="49"/>
      <c r="KJV805" s="49"/>
      <c r="KJW805" s="49"/>
      <c r="KJX805" s="49"/>
      <c r="KJY805" s="49"/>
      <c r="KJZ805" s="49"/>
      <c r="KKA805" s="49"/>
      <c r="KKB805" s="49"/>
      <c r="KKC805" s="49"/>
      <c r="KKD805" s="49"/>
      <c r="KKE805" s="49"/>
      <c r="KKF805" s="49"/>
      <c r="KKG805" s="49"/>
      <c r="KKH805" s="49"/>
      <c r="KKI805" s="49"/>
      <c r="KKJ805" s="49"/>
      <c r="KKK805" s="49"/>
      <c r="KKL805" s="49"/>
      <c r="KKM805" s="49"/>
      <c r="KKN805" s="49"/>
      <c r="KKO805" s="49"/>
      <c r="KKP805" s="49"/>
      <c r="KKQ805" s="49"/>
      <c r="KKR805" s="49"/>
      <c r="KKS805" s="49"/>
      <c r="KKT805" s="49"/>
      <c r="KKU805" s="49"/>
      <c r="KKV805" s="49"/>
      <c r="KKW805" s="49"/>
      <c r="KKX805" s="49"/>
      <c r="KKY805" s="49"/>
      <c r="KKZ805" s="49"/>
      <c r="KLA805" s="49"/>
      <c r="KLB805" s="49"/>
      <c r="KLC805" s="49"/>
      <c r="KLD805" s="49"/>
      <c r="KLE805" s="49"/>
      <c r="KLF805" s="49"/>
      <c r="KLG805" s="49"/>
      <c r="KLH805" s="49"/>
      <c r="KLI805" s="49"/>
      <c r="KLJ805" s="49"/>
      <c r="KLK805" s="49"/>
      <c r="KLL805" s="49"/>
      <c r="KLM805" s="49"/>
      <c r="KLN805" s="49"/>
      <c r="KLO805" s="49"/>
      <c r="KLP805" s="49"/>
      <c r="KLQ805" s="49"/>
      <c r="KLR805" s="49"/>
      <c r="KLS805" s="49"/>
      <c r="KLT805" s="49"/>
      <c r="KLU805" s="49"/>
      <c r="KLV805" s="49"/>
      <c r="KLW805" s="49"/>
      <c r="KLX805" s="49"/>
      <c r="KLY805" s="49"/>
      <c r="KLZ805" s="49"/>
      <c r="KMA805" s="49"/>
      <c r="KMB805" s="49"/>
      <c r="KMC805" s="49"/>
      <c r="KMD805" s="49"/>
      <c r="KME805" s="49"/>
      <c r="KMF805" s="49"/>
      <c r="KMG805" s="49"/>
      <c r="KMH805" s="49"/>
      <c r="KMI805" s="49"/>
      <c r="KMJ805" s="49"/>
      <c r="KMK805" s="49"/>
      <c r="KML805" s="49"/>
      <c r="KMM805" s="49"/>
      <c r="KMN805" s="49"/>
      <c r="KMO805" s="49"/>
      <c r="KMP805" s="49"/>
      <c r="KMQ805" s="49"/>
      <c r="KMR805" s="49"/>
      <c r="KMS805" s="49"/>
      <c r="KMT805" s="49"/>
      <c r="KMU805" s="49"/>
      <c r="KMV805" s="49"/>
      <c r="KMW805" s="49"/>
      <c r="KMX805" s="49"/>
      <c r="KMY805" s="49"/>
      <c r="KMZ805" s="49"/>
      <c r="KNA805" s="49"/>
      <c r="KNB805" s="49"/>
      <c r="KNC805" s="49"/>
      <c r="KND805" s="49"/>
      <c r="KNE805" s="49"/>
      <c r="KNF805" s="49"/>
      <c r="KNG805" s="49"/>
      <c r="KNH805" s="49"/>
      <c r="KNI805" s="49"/>
      <c r="KNJ805" s="49"/>
      <c r="KNK805" s="49"/>
      <c r="KNL805" s="49"/>
      <c r="KNM805" s="49"/>
      <c r="KNN805" s="49"/>
      <c r="KNO805" s="49"/>
      <c r="KNP805" s="49"/>
      <c r="KNQ805" s="49"/>
      <c r="KNR805" s="49"/>
      <c r="KNS805" s="49"/>
      <c r="KNT805" s="49"/>
      <c r="KNU805" s="49"/>
      <c r="KNV805" s="49"/>
      <c r="KNW805" s="49"/>
      <c r="KNX805" s="49"/>
      <c r="KNY805" s="49"/>
      <c r="KNZ805" s="49"/>
      <c r="KOA805" s="49"/>
      <c r="KOB805" s="49"/>
      <c r="KOC805" s="49"/>
      <c r="KOD805" s="49"/>
      <c r="KOE805" s="49"/>
      <c r="KOF805" s="49"/>
      <c r="KOG805" s="49"/>
      <c r="KOH805" s="49"/>
      <c r="KOI805" s="49"/>
      <c r="KOJ805" s="49"/>
      <c r="KOK805" s="49"/>
      <c r="KOL805" s="49"/>
      <c r="KOM805" s="49"/>
      <c r="KON805" s="49"/>
      <c r="KOO805" s="49"/>
      <c r="KOP805" s="49"/>
      <c r="KOQ805" s="49"/>
      <c r="KOR805" s="49"/>
      <c r="KOS805" s="49"/>
      <c r="KOT805" s="49"/>
      <c r="KOU805" s="49"/>
      <c r="KOV805" s="49"/>
      <c r="KOW805" s="49"/>
      <c r="KOX805" s="49"/>
      <c r="KOY805" s="49"/>
      <c r="KOZ805" s="49"/>
      <c r="KPA805" s="49"/>
      <c r="KPB805" s="49"/>
      <c r="KPC805" s="49"/>
      <c r="KPD805" s="49"/>
      <c r="KPE805" s="49"/>
      <c r="KPF805" s="49"/>
      <c r="KPG805" s="49"/>
      <c r="KPH805" s="49"/>
      <c r="KPI805" s="49"/>
      <c r="KPJ805" s="49"/>
      <c r="KPK805" s="49"/>
      <c r="KPL805" s="49"/>
      <c r="KPM805" s="49"/>
      <c r="KPN805" s="49"/>
      <c r="KPO805" s="49"/>
      <c r="KPP805" s="49"/>
      <c r="KPQ805" s="49"/>
      <c r="KPR805" s="49"/>
      <c r="KPS805" s="49"/>
      <c r="KPT805" s="49"/>
      <c r="KPU805" s="49"/>
      <c r="KPV805" s="49"/>
      <c r="KPW805" s="49"/>
      <c r="KPX805" s="49"/>
      <c r="KPY805" s="49"/>
      <c r="KPZ805" s="49"/>
      <c r="KQA805" s="49"/>
      <c r="KQB805" s="49"/>
      <c r="KQC805" s="49"/>
      <c r="KQD805" s="49"/>
      <c r="KQE805" s="49"/>
      <c r="KQF805" s="49"/>
      <c r="KQG805" s="49"/>
      <c r="KQH805" s="49"/>
      <c r="KQI805" s="49"/>
      <c r="KQJ805" s="49"/>
      <c r="KQK805" s="49"/>
      <c r="KQL805" s="49"/>
      <c r="KQM805" s="49"/>
      <c r="KQN805" s="49"/>
      <c r="KQO805" s="49"/>
      <c r="KQP805" s="49"/>
      <c r="KQQ805" s="49"/>
      <c r="KQR805" s="49"/>
      <c r="KQS805" s="49"/>
      <c r="KQT805" s="49"/>
      <c r="KQU805" s="49"/>
      <c r="KQV805" s="49"/>
      <c r="KQW805" s="49"/>
      <c r="KQX805" s="49"/>
      <c r="KQY805" s="49"/>
      <c r="KQZ805" s="49"/>
      <c r="KRA805" s="49"/>
      <c r="KRB805" s="49"/>
      <c r="KRC805" s="49"/>
      <c r="KRD805" s="49"/>
      <c r="KRE805" s="49"/>
      <c r="KRF805" s="49"/>
      <c r="KRG805" s="49"/>
      <c r="KRH805" s="49"/>
      <c r="KRI805" s="49"/>
      <c r="KRJ805" s="49"/>
      <c r="KRK805" s="49"/>
      <c r="KRL805" s="49"/>
      <c r="KRM805" s="49"/>
      <c r="KRN805" s="49"/>
      <c r="KRO805" s="49"/>
      <c r="KRP805" s="49"/>
      <c r="KRQ805" s="49"/>
      <c r="KRR805" s="49"/>
      <c r="KRS805" s="49"/>
      <c r="KRT805" s="49"/>
      <c r="KRU805" s="49"/>
      <c r="KRV805" s="49"/>
      <c r="KRW805" s="49"/>
      <c r="KRX805" s="49"/>
      <c r="KRY805" s="49"/>
      <c r="KRZ805" s="49"/>
      <c r="KSA805" s="49"/>
      <c r="KSB805" s="49"/>
      <c r="KSC805" s="49"/>
      <c r="KSD805" s="49"/>
      <c r="KSE805" s="49"/>
      <c r="KSF805" s="49"/>
      <c r="KSG805" s="49"/>
      <c r="KSH805" s="49"/>
      <c r="KSI805" s="49"/>
      <c r="KSJ805" s="49"/>
      <c r="KSK805" s="49"/>
      <c r="KSL805" s="49"/>
      <c r="KSM805" s="49"/>
      <c r="KSN805" s="49"/>
      <c r="KSO805" s="49"/>
      <c r="KSP805" s="49"/>
      <c r="KSQ805" s="49"/>
      <c r="KSR805" s="49"/>
      <c r="KSS805" s="49"/>
      <c r="KST805" s="49"/>
      <c r="KSU805" s="49"/>
      <c r="KSV805" s="49"/>
      <c r="KSW805" s="49"/>
      <c r="KSX805" s="49"/>
      <c r="KSY805" s="49"/>
      <c r="KSZ805" s="49"/>
      <c r="KTA805" s="49"/>
      <c r="KTB805" s="49"/>
      <c r="KTC805" s="49"/>
      <c r="KTD805" s="49"/>
      <c r="KTE805" s="49"/>
      <c r="KTF805" s="49"/>
      <c r="KTG805" s="49"/>
      <c r="KTH805" s="49"/>
      <c r="KTI805" s="49"/>
      <c r="KTJ805" s="49"/>
      <c r="KTK805" s="49"/>
      <c r="KTL805" s="49"/>
      <c r="KTM805" s="49"/>
      <c r="KTN805" s="49"/>
      <c r="KTO805" s="49"/>
      <c r="KTP805" s="49"/>
      <c r="KTQ805" s="49"/>
      <c r="KTR805" s="49"/>
      <c r="KTS805" s="49"/>
      <c r="KTT805" s="49"/>
      <c r="KTU805" s="49"/>
      <c r="KTV805" s="49"/>
      <c r="KTW805" s="49"/>
      <c r="KTX805" s="49"/>
      <c r="KTY805" s="49"/>
      <c r="KTZ805" s="49"/>
      <c r="KUA805" s="49"/>
      <c r="KUB805" s="49"/>
      <c r="KUC805" s="49"/>
      <c r="KUD805" s="49"/>
      <c r="KUE805" s="49"/>
      <c r="KUF805" s="49"/>
      <c r="KUG805" s="49"/>
      <c r="KUH805" s="49"/>
      <c r="KUI805" s="49"/>
      <c r="KUJ805" s="49"/>
      <c r="KUK805" s="49"/>
      <c r="KUL805" s="49"/>
      <c r="KUM805" s="49"/>
      <c r="KUN805" s="49"/>
      <c r="KUO805" s="49"/>
      <c r="KUP805" s="49"/>
      <c r="KUQ805" s="49"/>
      <c r="KUR805" s="49"/>
      <c r="KUS805" s="49"/>
      <c r="KUT805" s="49"/>
      <c r="KUU805" s="49"/>
      <c r="KUV805" s="49"/>
      <c r="KUW805" s="49"/>
      <c r="KUX805" s="49"/>
      <c r="KUY805" s="49"/>
      <c r="KUZ805" s="49"/>
      <c r="KVA805" s="49"/>
      <c r="KVB805" s="49"/>
      <c r="KVC805" s="49"/>
      <c r="KVD805" s="49"/>
      <c r="KVE805" s="49"/>
      <c r="KVF805" s="49"/>
      <c r="KVG805" s="49"/>
      <c r="KVH805" s="49"/>
      <c r="KVI805" s="49"/>
      <c r="KVJ805" s="49"/>
      <c r="KVK805" s="49"/>
      <c r="KVL805" s="49"/>
      <c r="KVM805" s="49"/>
      <c r="KVN805" s="49"/>
      <c r="KVO805" s="49"/>
      <c r="KVP805" s="49"/>
      <c r="KVQ805" s="49"/>
      <c r="KVR805" s="49"/>
      <c r="KVS805" s="49"/>
      <c r="KVT805" s="49"/>
      <c r="KVU805" s="49"/>
      <c r="KVV805" s="49"/>
      <c r="KVW805" s="49"/>
      <c r="KVX805" s="49"/>
      <c r="KVY805" s="49"/>
      <c r="KVZ805" s="49"/>
      <c r="KWA805" s="49"/>
      <c r="KWB805" s="49"/>
      <c r="KWC805" s="49"/>
      <c r="KWD805" s="49"/>
      <c r="KWE805" s="49"/>
      <c r="KWF805" s="49"/>
      <c r="KWG805" s="49"/>
      <c r="KWH805" s="49"/>
      <c r="KWI805" s="49"/>
      <c r="KWJ805" s="49"/>
      <c r="KWK805" s="49"/>
      <c r="KWL805" s="49"/>
      <c r="KWM805" s="49"/>
      <c r="KWN805" s="49"/>
      <c r="KWO805" s="49"/>
      <c r="KWP805" s="49"/>
      <c r="KWQ805" s="49"/>
      <c r="KWR805" s="49"/>
      <c r="KWS805" s="49"/>
      <c r="KWT805" s="49"/>
      <c r="KWU805" s="49"/>
      <c r="KWV805" s="49"/>
      <c r="KWW805" s="49"/>
      <c r="KWX805" s="49"/>
      <c r="KWY805" s="49"/>
      <c r="KWZ805" s="49"/>
      <c r="KXA805" s="49"/>
      <c r="KXB805" s="49"/>
      <c r="KXC805" s="49"/>
      <c r="KXD805" s="49"/>
      <c r="KXE805" s="49"/>
      <c r="KXF805" s="49"/>
      <c r="KXG805" s="49"/>
      <c r="KXH805" s="49"/>
      <c r="KXI805" s="49"/>
      <c r="KXJ805" s="49"/>
      <c r="KXK805" s="49"/>
      <c r="KXL805" s="49"/>
      <c r="KXM805" s="49"/>
      <c r="KXN805" s="49"/>
      <c r="KXO805" s="49"/>
      <c r="KXP805" s="49"/>
      <c r="KXQ805" s="49"/>
      <c r="KXR805" s="49"/>
      <c r="KXS805" s="49"/>
      <c r="KXT805" s="49"/>
      <c r="KXU805" s="49"/>
      <c r="KXV805" s="49"/>
      <c r="KXW805" s="49"/>
      <c r="KXX805" s="49"/>
      <c r="KXY805" s="49"/>
      <c r="KXZ805" s="49"/>
      <c r="KYA805" s="49"/>
      <c r="KYB805" s="49"/>
      <c r="KYC805" s="49"/>
      <c r="KYD805" s="49"/>
      <c r="KYE805" s="49"/>
      <c r="KYF805" s="49"/>
      <c r="KYG805" s="49"/>
      <c r="KYH805" s="49"/>
      <c r="KYI805" s="49"/>
      <c r="KYJ805" s="49"/>
      <c r="KYK805" s="49"/>
      <c r="KYL805" s="49"/>
      <c r="KYM805" s="49"/>
      <c r="KYN805" s="49"/>
      <c r="KYO805" s="49"/>
      <c r="KYP805" s="49"/>
      <c r="KYQ805" s="49"/>
      <c r="KYR805" s="49"/>
      <c r="KYS805" s="49"/>
      <c r="KYT805" s="49"/>
      <c r="KYU805" s="49"/>
      <c r="KYV805" s="49"/>
      <c r="KYW805" s="49"/>
      <c r="KYX805" s="49"/>
      <c r="KYY805" s="49"/>
      <c r="KYZ805" s="49"/>
      <c r="KZA805" s="49"/>
      <c r="KZB805" s="49"/>
      <c r="KZC805" s="49"/>
      <c r="KZD805" s="49"/>
      <c r="KZE805" s="49"/>
      <c r="KZF805" s="49"/>
      <c r="KZG805" s="49"/>
      <c r="KZH805" s="49"/>
      <c r="KZI805" s="49"/>
      <c r="KZJ805" s="49"/>
      <c r="KZK805" s="49"/>
      <c r="KZL805" s="49"/>
      <c r="KZM805" s="49"/>
      <c r="KZN805" s="49"/>
      <c r="KZO805" s="49"/>
      <c r="KZP805" s="49"/>
      <c r="KZQ805" s="49"/>
      <c r="KZR805" s="49"/>
      <c r="KZS805" s="49"/>
      <c r="KZT805" s="49"/>
      <c r="KZU805" s="49"/>
      <c r="KZV805" s="49"/>
      <c r="KZW805" s="49"/>
      <c r="KZX805" s="49"/>
      <c r="KZY805" s="49"/>
      <c r="KZZ805" s="49"/>
      <c r="LAA805" s="49"/>
      <c r="LAB805" s="49"/>
      <c r="LAC805" s="49"/>
      <c r="LAD805" s="49"/>
      <c r="LAE805" s="49"/>
      <c r="LAF805" s="49"/>
      <c r="LAG805" s="49"/>
      <c r="LAH805" s="49"/>
      <c r="LAI805" s="49"/>
      <c r="LAJ805" s="49"/>
      <c r="LAK805" s="49"/>
      <c r="LAL805" s="49"/>
      <c r="LAM805" s="49"/>
      <c r="LAN805" s="49"/>
      <c r="LAO805" s="49"/>
      <c r="LAP805" s="49"/>
      <c r="LAQ805" s="49"/>
      <c r="LAR805" s="49"/>
      <c r="LAS805" s="49"/>
      <c r="LAT805" s="49"/>
      <c r="LAU805" s="49"/>
      <c r="LAV805" s="49"/>
      <c r="LAW805" s="49"/>
      <c r="LAX805" s="49"/>
      <c r="LAY805" s="49"/>
      <c r="LAZ805" s="49"/>
      <c r="LBA805" s="49"/>
      <c r="LBB805" s="49"/>
      <c r="LBC805" s="49"/>
      <c r="LBD805" s="49"/>
      <c r="LBE805" s="49"/>
      <c r="LBF805" s="49"/>
      <c r="LBG805" s="49"/>
      <c r="LBH805" s="49"/>
      <c r="LBI805" s="49"/>
      <c r="LBJ805" s="49"/>
      <c r="LBK805" s="49"/>
      <c r="LBL805" s="49"/>
      <c r="LBM805" s="49"/>
      <c r="LBN805" s="49"/>
      <c r="LBO805" s="49"/>
      <c r="LBP805" s="49"/>
      <c r="LBQ805" s="49"/>
      <c r="LBR805" s="49"/>
      <c r="LBS805" s="49"/>
      <c r="LBT805" s="49"/>
      <c r="LBU805" s="49"/>
      <c r="LBV805" s="49"/>
      <c r="LBW805" s="49"/>
      <c r="LBX805" s="49"/>
      <c r="LBY805" s="49"/>
      <c r="LBZ805" s="49"/>
      <c r="LCA805" s="49"/>
      <c r="LCB805" s="49"/>
      <c r="LCC805" s="49"/>
      <c r="LCD805" s="49"/>
      <c r="LCE805" s="49"/>
      <c r="LCF805" s="49"/>
      <c r="LCG805" s="49"/>
      <c r="LCH805" s="49"/>
      <c r="LCI805" s="49"/>
      <c r="LCJ805" s="49"/>
      <c r="LCK805" s="49"/>
      <c r="LCL805" s="49"/>
      <c r="LCM805" s="49"/>
      <c r="LCN805" s="49"/>
      <c r="LCO805" s="49"/>
      <c r="LCP805" s="49"/>
      <c r="LCQ805" s="49"/>
      <c r="LCR805" s="49"/>
      <c r="LCS805" s="49"/>
      <c r="LCT805" s="49"/>
      <c r="LCU805" s="49"/>
      <c r="LCV805" s="49"/>
      <c r="LCW805" s="49"/>
      <c r="LCX805" s="49"/>
      <c r="LCY805" s="49"/>
      <c r="LCZ805" s="49"/>
      <c r="LDA805" s="49"/>
      <c r="LDB805" s="49"/>
      <c r="LDC805" s="49"/>
      <c r="LDD805" s="49"/>
      <c r="LDE805" s="49"/>
      <c r="LDF805" s="49"/>
      <c r="LDG805" s="49"/>
      <c r="LDH805" s="49"/>
      <c r="LDI805" s="49"/>
      <c r="LDJ805" s="49"/>
      <c r="LDK805" s="49"/>
      <c r="LDL805" s="49"/>
      <c r="LDM805" s="49"/>
      <c r="LDN805" s="49"/>
      <c r="LDO805" s="49"/>
      <c r="LDP805" s="49"/>
      <c r="LDQ805" s="49"/>
      <c r="LDR805" s="49"/>
      <c r="LDS805" s="49"/>
      <c r="LDT805" s="49"/>
      <c r="LDU805" s="49"/>
      <c r="LDV805" s="49"/>
      <c r="LDW805" s="49"/>
      <c r="LDX805" s="49"/>
      <c r="LDY805" s="49"/>
      <c r="LDZ805" s="49"/>
      <c r="LEA805" s="49"/>
      <c r="LEB805" s="49"/>
      <c r="LEC805" s="49"/>
      <c r="LED805" s="49"/>
      <c r="LEE805" s="49"/>
      <c r="LEF805" s="49"/>
      <c r="LEG805" s="49"/>
      <c r="LEH805" s="49"/>
      <c r="LEI805" s="49"/>
      <c r="LEJ805" s="49"/>
      <c r="LEK805" s="49"/>
      <c r="LEL805" s="49"/>
      <c r="LEM805" s="49"/>
      <c r="LEN805" s="49"/>
      <c r="LEO805" s="49"/>
      <c r="LEP805" s="49"/>
      <c r="LEQ805" s="49"/>
      <c r="LER805" s="49"/>
      <c r="LES805" s="49"/>
      <c r="LET805" s="49"/>
      <c r="LEU805" s="49"/>
      <c r="LEV805" s="49"/>
      <c r="LEW805" s="49"/>
      <c r="LEX805" s="49"/>
      <c r="LEY805" s="49"/>
      <c r="LEZ805" s="49"/>
      <c r="LFA805" s="49"/>
      <c r="LFB805" s="49"/>
      <c r="LFC805" s="49"/>
      <c r="LFD805" s="49"/>
      <c r="LFE805" s="49"/>
      <c r="LFF805" s="49"/>
      <c r="LFG805" s="49"/>
      <c r="LFH805" s="49"/>
      <c r="LFI805" s="49"/>
      <c r="LFJ805" s="49"/>
      <c r="LFK805" s="49"/>
      <c r="LFL805" s="49"/>
      <c r="LFM805" s="49"/>
      <c r="LFN805" s="49"/>
      <c r="LFO805" s="49"/>
      <c r="LFP805" s="49"/>
      <c r="LFQ805" s="49"/>
      <c r="LFR805" s="49"/>
      <c r="LFS805" s="49"/>
      <c r="LFT805" s="49"/>
      <c r="LFU805" s="49"/>
      <c r="LFV805" s="49"/>
      <c r="LFW805" s="49"/>
      <c r="LFX805" s="49"/>
      <c r="LFY805" s="49"/>
      <c r="LFZ805" s="49"/>
      <c r="LGA805" s="49"/>
      <c r="LGB805" s="49"/>
      <c r="LGC805" s="49"/>
      <c r="LGD805" s="49"/>
      <c r="LGE805" s="49"/>
      <c r="LGF805" s="49"/>
      <c r="LGG805" s="49"/>
      <c r="LGH805" s="49"/>
      <c r="LGI805" s="49"/>
      <c r="LGJ805" s="49"/>
      <c r="LGK805" s="49"/>
      <c r="LGL805" s="49"/>
      <c r="LGM805" s="49"/>
      <c r="LGN805" s="49"/>
      <c r="LGO805" s="49"/>
      <c r="LGP805" s="49"/>
      <c r="LGQ805" s="49"/>
      <c r="LGR805" s="49"/>
      <c r="LGS805" s="49"/>
      <c r="LGT805" s="49"/>
      <c r="LGU805" s="49"/>
      <c r="LGV805" s="49"/>
      <c r="LGW805" s="49"/>
      <c r="LGX805" s="49"/>
      <c r="LGY805" s="49"/>
      <c r="LGZ805" s="49"/>
      <c r="LHA805" s="49"/>
      <c r="LHB805" s="49"/>
      <c r="LHC805" s="49"/>
      <c r="LHD805" s="49"/>
      <c r="LHE805" s="49"/>
      <c r="LHF805" s="49"/>
      <c r="LHG805" s="49"/>
      <c r="LHH805" s="49"/>
      <c r="LHI805" s="49"/>
      <c r="LHJ805" s="49"/>
      <c r="LHK805" s="49"/>
      <c r="LHL805" s="49"/>
      <c r="LHM805" s="49"/>
      <c r="LHN805" s="49"/>
      <c r="LHO805" s="49"/>
      <c r="LHP805" s="49"/>
      <c r="LHQ805" s="49"/>
      <c r="LHR805" s="49"/>
      <c r="LHS805" s="49"/>
      <c r="LHT805" s="49"/>
      <c r="LHU805" s="49"/>
      <c r="LHV805" s="49"/>
      <c r="LHW805" s="49"/>
      <c r="LHX805" s="49"/>
      <c r="LHY805" s="49"/>
      <c r="LHZ805" s="49"/>
      <c r="LIA805" s="49"/>
      <c r="LIB805" s="49"/>
      <c r="LIC805" s="49"/>
      <c r="LID805" s="49"/>
      <c r="LIE805" s="49"/>
      <c r="LIF805" s="49"/>
      <c r="LIG805" s="49"/>
      <c r="LIH805" s="49"/>
      <c r="LII805" s="49"/>
      <c r="LIJ805" s="49"/>
      <c r="LIK805" s="49"/>
      <c r="LIL805" s="49"/>
      <c r="LIM805" s="49"/>
      <c r="LIN805" s="49"/>
      <c r="LIO805" s="49"/>
      <c r="LIP805" s="49"/>
      <c r="LIQ805" s="49"/>
      <c r="LIR805" s="49"/>
      <c r="LIS805" s="49"/>
      <c r="LIT805" s="49"/>
      <c r="LIU805" s="49"/>
      <c r="LIV805" s="49"/>
      <c r="LIW805" s="49"/>
      <c r="LIX805" s="49"/>
      <c r="LIY805" s="49"/>
      <c r="LIZ805" s="49"/>
      <c r="LJA805" s="49"/>
      <c r="LJB805" s="49"/>
      <c r="LJC805" s="49"/>
      <c r="LJD805" s="49"/>
      <c r="LJE805" s="49"/>
      <c r="LJF805" s="49"/>
      <c r="LJG805" s="49"/>
      <c r="LJH805" s="49"/>
      <c r="LJI805" s="49"/>
      <c r="LJJ805" s="49"/>
      <c r="LJK805" s="49"/>
      <c r="LJL805" s="49"/>
      <c r="LJM805" s="49"/>
      <c r="LJN805" s="49"/>
      <c r="LJO805" s="49"/>
      <c r="LJP805" s="49"/>
      <c r="LJQ805" s="49"/>
      <c r="LJR805" s="49"/>
      <c r="LJS805" s="49"/>
      <c r="LJT805" s="49"/>
      <c r="LJU805" s="49"/>
      <c r="LJV805" s="49"/>
      <c r="LJW805" s="49"/>
      <c r="LJX805" s="49"/>
      <c r="LJY805" s="49"/>
      <c r="LJZ805" s="49"/>
      <c r="LKA805" s="49"/>
      <c r="LKB805" s="49"/>
      <c r="LKC805" s="49"/>
      <c r="LKD805" s="49"/>
      <c r="LKE805" s="49"/>
      <c r="LKF805" s="49"/>
      <c r="LKG805" s="49"/>
      <c r="LKH805" s="49"/>
      <c r="LKI805" s="49"/>
      <c r="LKJ805" s="49"/>
      <c r="LKK805" s="49"/>
      <c r="LKL805" s="49"/>
      <c r="LKM805" s="49"/>
      <c r="LKN805" s="49"/>
      <c r="LKO805" s="49"/>
      <c r="LKP805" s="49"/>
      <c r="LKQ805" s="49"/>
      <c r="LKR805" s="49"/>
      <c r="LKS805" s="49"/>
      <c r="LKT805" s="49"/>
      <c r="LKU805" s="49"/>
      <c r="LKV805" s="49"/>
      <c r="LKW805" s="49"/>
      <c r="LKX805" s="49"/>
      <c r="LKY805" s="49"/>
      <c r="LKZ805" s="49"/>
      <c r="LLA805" s="49"/>
      <c r="LLB805" s="49"/>
      <c r="LLC805" s="49"/>
      <c r="LLD805" s="49"/>
      <c r="LLE805" s="49"/>
      <c r="LLF805" s="49"/>
      <c r="LLG805" s="49"/>
      <c r="LLH805" s="49"/>
      <c r="LLI805" s="49"/>
      <c r="LLJ805" s="49"/>
      <c r="LLK805" s="49"/>
      <c r="LLL805" s="49"/>
      <c r="LLM805" s="49"/>
      <c r="LLN805" s="49"/>
      <c r="LLO805" s="49"/>
      <c r="LLP805" s="49"/>
      <c r="LLQ805" s="49"/>
      <c r="LLR805" s="49"/>
      <c r="LLS805" s="49"/>
      <c r="LLT805" s="49"/>
      <c r="LLU805" s="49"/>
      <c r="LLV805" s="49"/>
      <c r="LLW805" s="49"/>
      <c r="LLX805" s="49"/>
      <c r="LLY805" s="49"/>
      <c r="LLZ805" s="49"/>
      <c r="LMA805" s="49"/>
      <c r="LMB805" s="49"/>
      <c r="LMC805" s="49"/>
      <c r="LMD805" s="49"/>
      <c r="LME805" s="49"/>
      <c r="LMF805" s="49"/>
      <c r="LMG805" s="49"/>
      <c r="LMH805" s="49"/>
      <c r="LMI805" s="49"/>
      <c r="LMJ805" s="49"/>
      <c r="LMK805" s="49"/>
      <c r="LML805" s="49"/>
      <c r="LMM805" s="49"/>
      <c r="LMN805" s="49"/>
      <c r="LMO805" s="49"/>
      <c r="LMP805" s="49"/>
      <c r="LMQ805" s="49"/>
      <c r="LMR805" s="49"/>
      <c r="LMS805" s="49"/>
      <c r="LMT805" s="49"/>
      <c r="LMU805" s="49"/>
      <c r="LMV805" s="49"/>
      <c r="LMW805" s="49"/>
      <c r="LMX805" s="49"/>
      <c r="LMY805" s="49"/>
      <c r="LMZ805" s="49"/>
      <c r="LNA805" s="49"/>
      <c r="LNB805" s="49"/>
      <c r="LNC805" s="49"/>
      <c r="LND805" s="49"/>
      <c r="LNE805" s="49"/>
      <c r="LNF805" s="49"/>
      <c r="LNG805" s="49"/>
      <c r="LNH805" s="49"/>
      <c r="LNI805" s="49"/>
      <c r="LNJ805" s="49"/>
      <c r="LNK805" s="49"/>
      <c r="LNL805" s="49"/>
      <c r="LNM805" s="49"/>
      <c r="LNN805" s="49"/>
      <c r="LNO805" s="49"/>
      <c r="LNP805" s="49"/>
      <c r="LNQ805" s="49"/>
      <c r="LNR805" s="49"/>
      <c r="LNS805" s="49"/>
      <c r="LNT805" s="49"/>
      <c r="LNU805" s="49"/>
      <c r="LNV805" s="49"/>
      <c r="LNW805" s="49"/>
      <c r="LNX805" s="49"/>
      <c r="LNY805" s="49"/>
      <c r="LNZ805" s="49"/>
      <c r="LOA805" s="49"/>
      <c r="LOB805" s="49"/>
      <c r="LOC805" s="49"/>
      <c r="LOD805" s="49"/>
      <c r="LOE805" s="49"/>
      <c r="LOF805" s="49"/>
      <c r="LOG805" s="49"/>
      <c r="LOH805" s="49"/>
      <c r="LOI805" s="49"/>
      <c r="LOJ805" s="49"/>
      <c r="LOK805" s="49"/>
      <c r="LOL805" s="49"/>
      <c r="LOM805" s="49"/>
      <c r="LON805" s="49"/>
      <c r="LOO805" s="49"/>
      <c r="LOP805" s="49"/>
      <c r="LOQ805" s="49"/>
      <c r="LOR805" s="49"/>
      <c r="LOS805" s="49"/>
      <c r="LOT805" s="49"/>
      <c r="LOU805" s="49"/>
      <c r="LOV805" s="49"/>
      <c r="LOW805" s="49"/>
      <c r="LOX805" s="49"/>
      <c r="LOY805" s="49"/>
      <c r="LOZ805" s="49"/>
      <c r="LPA805" s="49"/>
      <c r="LPB805" s="49"/>
      <c r="LPC805" s="49"/>
      <c r="LPD805" s="49"/>
      <c r="LPE805" s="49"/>
      <c r="LPF805" s="49"/>
      <c r="LPG805" s="49"/>
      <c r="LPH805" s="49"/>
      <c r="LPI805" s="49"/>
      <c r="LPJ805" s="49"/>
      <c r="LPK805" s="49"/>
      <c r="LPL805" s="49"/>
      <c r="LPM805" s="49"/>
      <c r="LPN805" s="49"/>
      <c r="LPO805" s="49"/>
      <c r="LPP805" s="49"/>
      <c r="LPQ805" s="49"/>
      <c r="LPR805" s="49"/>
      <c r="LPS805" s="49"/>
      <c r="LPT805" s="49"/>
      <c r="LPU805" s="49"/>
      <c r="LPV805" s="49"/>
      <c r="LPW805" s="49"/>
      <c r="LPX805" s="49"/>
      <c r="LPY805" s="49"/>
      <c r="LPZ805" s="49"/>
      <c r="LQA805" s="49"/>
      <c r="LQB805" s="49"/>
      <c r="LQC805" s="49"/>
      <c r="LQD805" s="49"/>
      <c r="LQE805" s="49"/>
      <c r="LQF805" s="49"/>
      <c r="LQG805" s="49"/>
      <c r="LQH805" s="49"/>
      <c r="LQI805" s="49"/>
      <c r="LQJ805" s="49"/>
      <c r="LQK805" s="49"/>
      <c r="LQL805" s="49"/>
      <c r="LQM805" s="49"/>
      <c r="LQN805" s="49"/>
      <c r="LQO805" s="49"/>
      <c r="LQP805" s="49"/>
      <c r="LQQ805" s="49"/>
      <c r="LQR805" s="49"/>
      <c r="LQS805" s="49"/>
      <c r="LQT805" s="49"/>
      <c r="LQU805" s="49"/>
      <c r="LQV805" s="49"/>
      <c r="LQW805" s="49"/>
      <c r="LQX805" s="49"/>
      <c r="LQY805" s="49"/>
      <c r="LQZ805" s="49"/>
      <c r="LRA805" s="49"/>
      <c r="LRB805" s="49"/>
      <c r="LRC805" s="49"/>
      <c r="LRD805" s="49"/>
      <c r="LRE805" s="49"/>
      <c r="LRF805" s="49"/>
      <c r="LRG805" s="49"/>
      <c r="LRH805" s="49"/>
      <c r="LRI805" s="49"/>
      <c r="LRJ805" s="49"/>
      <c r="LRK805" s="49"/>
      <c r="LRL805" s="49"/>
      <c r="LRM805" s="49"/>
      <c r="LRN805" s="49"/>
      <c r="LRO805" s="49"/>
      <c r="LRP805" s="49"/>
      <c r="LRQ805" s="49"/>
      <c r="LRR805" s="49"/>
      <c r="LRS805" s="49"/>
      <c r="LRT805" s="49"/>
      <c r="LRU805" s="49"/>
      <c r="LRV805" s="49"/>
      <c r="LRW805" s="49"/>
      <c r="LRX805" s="49"/>
      <c r="LRY805" s="49"/>
      <c r="LRZ805" s="49"/>
      <c r="LSA805" s="49"/>
      <c r="LSB805" s="49"/>
      <c r="LSC805" s="49"/>
      <c r="LSD805" s="49"/>
      <c r="LSE805" s="49"/>
      <c r="LSF805" s="49"/>
      <c r="LSG805" s="49"/>
      <c r="LSH805" s="49"/>
      <c r="LSI805" s="49"/>
      <c r="LSJ805" s="49"/>
      <c r="LSK805" s="49"/>
      <c r="LSL805" s="49"/>
      <c r="LSM805" s="49"/>
      <c r="LSN805" s="49"/>
      <c r="LSO805" s="49"/>
      <c r="LSP805" s="49"/>
      <c r="LSQ805" s="49"/>
      <c r="LSR805" s="49"/>
      <c r="LSS805" s="49"/>
      <c r="LST805" s="49"/>
      <c r="LSU805" s="49"/>
      <c r="LSV805" s="49"/>
      <c r="LSW805" s="49"/>
      <c r="LSX805" s="49"/>
      <c r="LSY805" s="49"/>
      <c r="LSZ805" s="49"/>
      <c r="LTA805" s="49"/>
      <c r="LTB805" s="49"/>
      <c r="LTC805" s="49"/>
      <c r="LTD805" s="49"/>
      <c r="LTE805" s="49"/>
      <c r="LTF805" s="49"/>
      <c r="LTG805" s="49"/>
      <c r="LTH805" s="49"/>
      <c r="LTI805" s="49"/>
      <c r="LTJ805" s="49"/>
      <c r="LTK805" s="49"/>
      <c r="LTL805" s="49"/>
      <c r="LTM805" s="49"/>
      <c r="LTN805" s="49"/>
      <c r="LTO805" s="49"/>
      <c r="LTP805" s="49"/>
      <c r="LTQ805" s="49"/>
      <c r="LTR805" s="49"/>
      <c r="LTS805" s="49"/>
      <c r="LTT805" s="49"/>
      <c r="LTU805" s="49"/>
      <c r="LTV805" s="49"/>
      <c r="LTW805" s="49"/>
      <c r="LTX805" s="49"/>
      <c r="LTY805" s="49"/>
      <c r="LTZ805" s="49"/>
      <c r="LUA805" s="49"/>
      <c r="LUB805" s="49"/>
      <c r="LUC805" s="49"/>
      <c r="LUD805" s="49"/>
      <c r="LUE805" s="49"/>
      <c r="LUF805" s="49"/>
      <c r="LUG805" s="49"/>
      <c r="LUH805" s="49"/>
      <c r="LUI805" s="49"/>
      <c r="LUJ805" s="49"/>
      <c r="LUK805" s="49"/>
      <c r="LUL805" s="49"/>
      <c r="LUM805" s="49"/>
      <c r="LUN805" s="49"/>
      <c r="LUO805" s="49"/>
      <c r="LUP805" s="49"/>
      <c r="LUQ805" s="49"/>
      <c r="LUR805" s="49"/>
      <c r="LUS805" s="49"/>
      <c r="LUT805" s="49"/>
      <c r="LUU805" s="49"/>
      <c r="LUV805" s="49"/>
      <c r="LUW805" s="49"/>
      <c r="LUX805" s="49"/>
      <c r="LUY805" s="49"/>
      <c r="LUZ805" s="49"/>
      <c r="LVA805" s="49"/>
      <c r="LVB805" s="49"/>
      <c r="LVC805" s="49"/>
      <c r="LVD805" s="49"/>
      <c r="LVE805" s="49"/>
      <c r="LVF805" s="49"/>
      <c r="LVG805" s="49"/>
      <c r="LVH805" s="49"/>
      <c r="LVI805" s="49"/>
      <c r="LVJ805" s="49"/>
      <c r="LVK805" s="49"/>
      <c r="LVL805" s="49"/>
      <c r="LVM805" s="49"/>
      <c r="LVN805" s="49"/>
      <c r="LVO805" s="49"/>
      <c r="LVP805" s="49"/>
      <c r="LVQ805" s="49"/>
      <c r="LVR805" s="49"/>
      <c r="LVS805" s="49"/>
      <c r="LVT805" s="49"/>
      <c r="LVU805" s="49"/>
      <c r="LVV805" s="49"/>
      <c r="LVW805" s="49"/>
      <c r="LVX805" s="49"/>
      <c r="LVY805" s="49"/>
      <c r="LVZ805" s="49"/>
      <c r="LWA805" s="49"/>
      <c r="LWB805" s="49"/>
      <c r="LWC805" s="49"/>
      <c r="LWD805" s="49"/>
      <c r="LWE805" s="49"/>
      <c r="LWF805" s="49"/>
      <c r="LWG805" s="49"/>
      <c r="LWH805" s="49"/>
      <c r="LWI805" s="49"/>
      <c r="LWJ805" s="49"/>
      <c r="LWK805" s="49"/>
      <c r="LWL805" s="49"/>
      <c r="LWM805" s="49"/>
      <c r="LWN805" s="49"/>
      <c r="LWO805" s="49"/>
      <c r="LWP805" s="49"/>
      <c r="LWQ805" s="49"/>
      <c r="LWR805" s="49"/>
      <c r="LWS805" s="49"/>
      <c r="LWT805" s="49"/>
      <c r="LWU805" s="49"/>
      <c r="LWV805" s="49"/>
      <c r="LWW805" s="49"/>
      <c r="LWX805" s="49"/>
      <c r="LWY805" s="49"/>
      <c r="LWZ805" s="49"/>
      <c r="LXA805" s="49"/>
      <c r="LXB805" s="49"/>
      <c r="LXC805" s="49"/>
      <c r="LXD805" s="49"/>
      <c r="LXE805" s="49"/>
      <c r="LXF805" s="49"/>
      <c r="LXG805" s="49"/>
      <c r="LXH805" s="49"/>
      <c r="LXI805" s="49"/>
      <c r="LXJ805" s="49"/>
      <c r="LXK805" s="49"/>
      <c r="LXL805" s="49"/>
      <c r="LXM805" s="49"/>
      <c r="LXN805" s="49"/>
      <c r="LXO805" s="49"/>
      <c r="LXP805" s="49"/>
      <c r="LXQ805" s="49"/>
      <c r="LXR805" s="49"/>
      <c r="LXS805" s="49"/>
      <c r="LXT805" s="49"/>
      <c r="LXU805" s="49"/>
      <c r="LXV805" s="49"/>
      <c r="LXW805" s="49"/>
      <c r="LXX805" s="49"/>
      <c r="LXY805" s="49"/>
      <c r="LXZ805" s="49"/>
      <c r="LYA805" s="49"/>
      <c r="LYB805" s="49"/>
      <c r="LYC805" s="49"/>
      <c r="LYD805" s="49"/>
      <c r="LYE805" s="49"/>
      <c r="LYF805" s="49"/>
      <c r="LYG805" s="49"/>
      <c r="LYH805" s="49"/>
      <c r="LYI805" s="49"/>
      <c r="LYJ805" s="49"/>
      <c r="LYK805" s="49"/>
      <c r="LYL805" s="49"/>
      <c r="LYM805" s="49"/>
      <c r="LYN805" s="49"/>
      <c r="LYO805" s="49"/>
      <c r="LYP805" s="49"/>
      <c r="LYQ805" s="49"/>
      <c r="LYR805" s="49"/>
      <c r="LYS805" s="49"/>
      <c r="LYT805" s="49"/>
      <c r="LYU805" s="49"/>
      <c r="LYV805" s="49"/>
      <c r="LYW805" s="49"/>
      <c r="LYX805" s="49"/>
      <c r="LYY805" s="49"/>
      <c r="LYZ805" s="49"/>
      <c r="LZA805" s="49"/>
      <c r="LZB805" s="49"/>
      <c r="LZC805" s="49"/>
      <c r="LZD805" s="49"/>
      <c r="LZE805" s="49"/>
      <c r="LZF805" s="49"/>
      <c r="LZG805" s="49"/>
      <c r="LZH805" s="49"/>
      <c r="LZI805" s="49"/>
      <c r="LZJ805" s="49"/>
      <c r="LZK805" s="49"/>
      <c r="LZL805" s="49"/>
      <c r="LZM805" s="49"/>
      <c r="LZN805" s="49"/>
      <c r="LZO805" s="49"/>
      <c r="LZP805" s="49"/>
      <c r="LZQ805" s="49"/>
      <c r="LZR805" s="49"/>
      <c r="LZS805" s="49"/>
      <c r="LZT805" s="49"/>
      <c r="LZU805" s="49"/>
      <c r="LZV805" s="49"/>
      <c r="LZW805" s="49"/>
      <c r="LZX805" s="49"/>
      <c r="LZY805" s="49"/>
      <c r="LZZ805" s="49"/>
      <c r="MAA805" s="49"/>
      <c r="MAB805" s="49"/>
      <c r="MAC805" s="49"/>
      <c r="MAD805" s="49"/>
      <c r="MAE805" s="49"/>
      <c r="MAF805" s="49"/>
      <c r="MAG805" s="49"/>
      <c r="MAH805" s="49"/>
      <c r="MAI805" s="49"/>
      <c r="MAJ805" s="49"/>
      <c r="MAK805" s="49"/>
      <c r="MAL805" s="49"/>
      <c r="MAM805" s="49"/>
      <c r="MAN805" s="49"/>
      <c r="MAO805" s="49"/>
      <c r="MAP805" s="49"/>
      <c r="MAQ805" s="49"/>
      <c r="MAR805" s="49"/>
      <c r="MAS805" s="49"/>
      <c r="MAT805" s="49"/>
      <c r="MAU805" s="49"/>
      <c r="MAV805" s="49"/>
      <c r="MAW805" s="49"/>
      <c r="MAX805" s="49"/>
      <c r="MAY805" s="49"/>
      <c r="MAZ805" s="49"/>
      <c r="MBA805" s="49"/>
      <c r="MBB805" s="49"/>
      <c r="MBC805" s="49"/>
      <c r="MBD805" s="49"/>
      <c r="MBE805" s="49"/>
      <c r="MBF805" s="49"/>
      <c r="MBG805" s="49"/>
      <c r="MBH805" s="49"/>
      <c r="MBI805" s="49"/>
      <c r="MBJ805" s="49"/>
      <c r="MBK805" s="49"/>
      <c r="MBL805" s="49"/>
      <c r="MBM805" s="49"/>
      <c r="MBN805" s="49"/>
      <c r="MBO805" s="49"/>
      <c r="MBP805" s="49"/>
      <c r="MBQ805" s="49"/>
      <c r="MBR805" s="49"/>
      <c r="MBS805" s="49"/>
      <c r="MBT805" s="49"/>
      <c r="MBU805" s="49"/>
      <c r="MBV805" s="49"/>
      <c r="MBW805" s="49"/>
      <c r="MBX805" s="49"/>
      <c r="MBY805" s="49"/>
      <c r="MBZ805" s="49"/>
      <c r="MCA805" s="49"/>
      <c r="MCB805" s="49"/>
      <c r="MCC805" s="49"/>
      <c r="MCD805" s="49"/>
      <c r="MCE805" s="49"/>
      <c r="MCF805" s="49"/>
      <c r="MCG805" s="49"/>
      <c r="MCH805" s="49"/>
      <c r="MCI805" s="49"/>
      <c r="MCJ805" s="49"/>
      <c r="MCK805" s="49"/>
      <c r="MCL805" s="49"/>
      <c r="MCM805" s="49"/>
      <c r="MCN805" s="49"/>
      <c r="MCO805" s="49"/>
      <c r="MCP805" s="49"/>
      <c r="MCQ805" s="49"/>
      <c r="MCR805" s="49"/>
      <c r="MCS805" s="49"/>
      <c r="MCT805" s="49"/>
      <c r="MCU805" s="49"/>
      <c r="MCV805" s="49"/>
      <c r="MCW805" s="49"/>
      <c r="MCX805" s="49"/>
      <c r="MCY805" s="49"/>
      <c r="MCZ805" s="49"/>
      <c r="MDA805" s="49"/>
      <c r="MDB805" s="49"/>
      <c r="MDC805" s="49"/>
      <c r="MDD805" s="49"/>
      <c r="MDE805" s="49"/>
      <c r="MDF805" s="49"/>
      <c r="MDG805" s="49"/>
      <c r="MDH805" s="49"/>
      <c r="MDI805" s="49"/>
      <c r="MDJ805" s="49"/>
      <c r="MDK805" s="49"/>
      <c r="MDL805" s="49"/>
      <c r="MDM805" s="49"/>
      <c r="MDN805" s="49"/>
      <c r="MDO805" s="49"/>
      <c r="MDP805" s="49"/>
      <c r="MDQ805" s="49"/>
      <c r="MDR805" s="49"/>
      <c r="MDS805" s="49"/>
      <c r="MDT805" s="49"/>
      <c r="MDU805" s="49"/>
      <c r="MDV805" s="49"/>
      <c r="MDW805" s="49"/>
      <c r="MDX805" s="49"/>
      <c r="MDY805" s="49"/>
      <c r="MDZ805" s="49"/>
      <c r="MEA805" s="49"/>
      <c r="MEB805" s="49"/>
      <c r="MEC805" s="49"/>
      <c r="MED805" s="49"/>
      <c r="MEE805" s="49"/>
      <c r="MEF805" s="49"/>
      <c r="MEG805" s="49"/>
      <c r="MEH805" s="49"/>
      <c r="MEI805" s="49"/>
      <c r="MEJ805" s="49"/>
      <c r="MEK805" s="49"/>
      <c r="MEL805" s="49"/>
      <c r="MEM805" s="49"/>
      <c r="MEN805" s="49"/>
      <c r="MEO805" s="49"/>
      <c r="MEP805" s="49"/>
      <c r="MEQ805" s="49"/>
      <c r="MER805" s="49"/>
      <c r="MES805" s="49"/>
      <c r="MET805" s="49"/>
      <c r="MEU805" s="49"/>
      <c r="MEV805" s="49"/>
      <c r="MEW805" s="49"/>
      <c r="MEX805" s="49"/>
      <c r="MEY805" s="49"/>
      <c r="MEZ805" s="49"/>
      <c r="MFA805" s="49"/>
      <c r="MFB805" s="49"/>
      <c r="MFC805" s="49"/>
      <c r="MFD805" s="49"/>
      <c r="MFE805" s="49"/>
      <c r="MFF805" s="49"/>
      <c r="MFG805" s="49"/>
      <c r="MFH805" s="49"/>
      <c r="MFI805" s="49"/>
      <c r="MFJ805" s="49"/>
      <c r="MFK805" s="49"/>
      <c r="MFL805" s="49"/>
      <c r="MFM805" s="49"/>
      <c r="MFN805" s="49"/>
      <c r="MFO805" s="49"/>
      <c r="MFP805" s="49"/>
      <c r="MFQ805" s="49"/>
      <c r="MFR805" s="49"/>
      <c r="MFS805" s="49"/>
      <c r="MFT805" s="49"/>
      <c r="MFU805" s="49"/>
      <c r="MFV805" s="49"/>
      <c r="MFW805" s="49"/>
      <c r="MFX805" s="49"/>
      <c r="MFY805" s="49"/>
      <c r="MFZ805" s="49"/>
      <c r="MGA805" s="49"/>
      <c r="MGB805" s="49"/>
      <c r="MGC805" s="49"/>
      <c r="MGD805" s="49"/>
      <c r="MGE805" s="49"/>
      <c r="MGF805" s="49"/>
      <c r="MGG805" s="49"/>
      <c r="MGH805" s="49"/>
      <c r="MGI805" s="49"/>
      <c r="MGJ805" s="49"/>
      <c r="MGK805" s="49"/>
      <c r="MGL805" s="49"/>
      <c r="MGM805" s="49"/>
      <c r="MGN805" s="49"/>
      <c r="MGO805" s="49"/>
      <c r="MGP805" s="49"/>
      <c r="MGQ805" s="49"/>
      <c r="MGR805" s="49"/>
      <c r="MGS805" s="49"/>
      <c r="MGT805" s="49"/>
      <c r="MGU805" s="49"/>
      <c r="MGV805" s="49"/>
      <c r="MGW805" s="49"/>
      <c r="MGX805" s="49"/>
      <c r="MGY805" s="49"/>
      <c r="MGZ805" s="49"/>
      <c r="MHA805" s="49"/>
      <c r="MHB805" s="49"/>
      <c r="MHC805" s="49"/>
      <c r="MHD805" s="49"/>
      <c r="MHE805" s="49"/>
      <c r="MHF805" s="49"/>
      <c r="MHG805" s="49"/>
      <c r="MHH805" s="49"/>
      <c r="MHI805" s="49"/>
      <c r="MHJ805" s="49"/>
      <c r="MHK805" s="49"/>
      <c r="MHL805" s="49"/>
      <c r="MHM805" s="49"/>
      <c r="MHN805" s="49"/>
      <c r="MHO805" s="49"/>
      <c r="MHP805" s="49"/>
      <c r="MHQ805" s="49"/>
      <c r="MHR805" s="49"/>
      <c r="MHS805" s="49"/>
      <c r="MHT805" s="49"/>
      <c r="MHU805" s="49"/>
      <c r="MHV805" s="49"/>
      <c r="MHW805" s="49"/>
      <c r="MHX805" s="49"/>
      <c r="MHY805" s="49"/>
      <c r="MHZ805" s="49"/>
      <c r="MIA805" s="49"/>
      <c r="MIB805" s="49"/>
      <c r="MIC805" s="49"/>
      <c r="MID805" s="49"/>
      <c r="MIE805" s="49"/>
      <c r="MIF805" s="49"/>
      <c r="MIG805" s="49"/>
      <c r="MIH805" s="49"/>
      <c r="MII805" s="49"/>
      <c r="MIJ805" s="49"/>
      <c r="MIK805" s="49"/>
      <c r="MIL805" s="49"/>
      <c r="MIM805" s="49"/>
      <c r="MIN805" s="49"/>
      <c r="MIO805" s="49"/>
      <c r="MIP805" s="49"/>
      <c r="MIQ805" s="49"/>
      <c r="MIR805" s="49"/>
      <c r="MIS805" s="49"/>
      <c r="MIT805" s="49"/>
      <c r="MIU805" s="49"/>
      <c r="MIV805" s="49"/>
      <c r="MIW805" s="49"/>
      <c r="MIX805" s="49"/>
      <c r="MIY805" s="49"/>
      <c r="MIZ805" s="49"/>
      <c r="MJA805" s="49"/>
      <c r="MJB805" s="49"/>
      <c r="MJC805" s="49"/>
      <c r="MJD805" s="49"/>
      <c r="MJE805" s="49"/>
      <c r="MJF805" s="49"/>
      <c r="MJG805" s="49"/>
      <c r="MJH805" s="49"/>
      <c r="MJI805" s="49"/>
      <c r="MJJ805" s="49"/>
      <c r="MJK805" s="49"/>
      <c r="MJL805" s="49"/>
      <c r="MJM805" s="49"/>
      <c r="MJN805" s="49"/>
      <c r="MJO805" s="49"/>
      <c r="MJP805" s="49"/>
      <c r="MJQ805" s="49"/>
      <c r="MJR805" s="49"/>
      <c r="MJS805" s="49"/>
      <c r="MJT805" s="49"/>
      <c r="MJU805" s="49"/>
      <c r="MJV805" s="49"/>
      <c r="MJW805" s="49"/>
      <c r="MJX805" s="49"/>
      <c r="MJY805" s="49"/>
      <c r="MJZ805" s="49"/>
      <c r="MKA805" s="49"/>
      <c r="MKB805" s="49"/>
      <c r="MKC805" s="49"/>
      <c r="MKD805" s="49"/>
      <c r="MKE805" s="49"/>
      <c r="MKF805" s="49"/>
      <c r="MKG805" s="49"/>
      <c r="MKH805" s="49"/>
      <c r="MKI805" s="49"/>
      <c r="MKJ805" s="49"/>
      <c r="MKK805" s="49"/>
      <c r="MKL805" s="49"/>
      <c r="MKM805" s="49"/>
      <c r="MKN805" s="49"/>
      <c r="MKO805" s="49"/>
      <c r="MKP805" s="49"/>
      <c r="MKQ805" s="49"/>
      <c r="MKR805" s="49"/>
      <c r="MKS805" s="49"/>
      <c r="MKT805" s="49"/>
      <c r="MKU805" s="49"/>
      <c r="MKV805" s="49"/>
      <c r="MKW805" s="49"/>
      <c r="MKX805" s="49"/>
      <c r="MKY805" s="49"/>
      <c r="MKZ805" s="49"/>
      <c r="MLA805" s="49"/>
      <c r="MLB805" s="49"/>
      <c r="MLC805" s="49"/>
      <c r="MLD805" s="49"/>
      <c r="MLE805" s="49"/>
      <c r="MLF805" s="49"/>
      <c r="MLG805" s="49"/>
      <c r="MLH805" s="49"/>
      <c r="MLI805" s="49"/>
      <c r="MLJ805" s="49"/>
      <c r="MLK805" s="49"/>
      <c r="MLL805" s="49"/>
      <c r="MLM805" s="49"/>
      <c r="MLN805" s="49"/>
      <c r="MLO805" s="49"/>
      <c r="MLP805" s="49"/>
      <c r="MLQ805" s="49"/>
      <c r="MLR805" s="49"/>
      <c r="MLS805" s="49"/>
      <c r="MLT805" s="49"/>
      <c r="MLU805" s="49"/>
      <c r="MLV805" s="49"/>
      <c r="MLW805" s="49"/>
      <c r="MLX805" s="49"/>
      <c r="MLY805" s="49"/>
      <c r="MLZ805" s="49"/>
      <c r="MMA805" s="49"/>
      <c r="MMB805" s="49"/>
      <c r="MMC805" s="49"/>
      <c r="MMD805" s="49"/>
      <c r="MME805" s="49"/>
      <c r="MMF805" s="49"/>
      <c r="MMG805" s="49"/>
      <c r="MMH805" s="49"/>
      <c r="MMI805" s="49"/>
      <c r="MMJ805" s="49"/>
      <c r="MMK805" s="49"/>
      <c r="MML805" s="49"/>
      <c r="MMM805" s="49"/>
      <c r="MMN805" s="49"/>
      <c r="MMO805" s="49"/>
      <c r="MMP805" s="49"/>
      <c r="MMQ805" s="49"/>
      <c r="MMR805" s="49"/>
      <c r="MMS805" s="49"/>
      <c r="MMT805" s="49"/>
      <c r="MMU805" s="49"/>
      <c r="MMV805" s="49"/>
      <c r="MMW805" s="49"/>
      <c r="MMX805" s="49"/>
      <c r="MMY805" s="49"/>
      <c r="MMZ805" s="49"/>
      <c r="MNA805" s="49"/>
      <c r="MNB805" s="49"/>
      <c r="MNC805" s="49"/>
      <c r="MND805" s="49"/>
      <c r="MNE805" s="49"/>
      <c r="MNF805" s="49"/>
      <c r="MNG805" s="49"/>
      <c r="MNH805" s="49"/>
      <c r="MNI805" s="49"/>
      <c r="MNJ805" s="49"/>
      <c r="MNK805" s="49"/>
      <c r="MNL805" s="49"/>
      <c r="MNM805" s="49"/>
      <c r="MNN805" s="49"/>
      <c r="MNO805" s="49"/>
      <c r="MNP805" s="49"/>
      <c r="MNQ805" s="49"/>
      <c r="MNR805" s="49"/>
      <c r="MNS805" s="49"/>
      <c r="MNT805" s="49"/>
      <c r="MNU805" s="49"/>
      <c r="MNV805" s="49"/>
      <c r="MNW805" s="49"/>
      <c r="MNX805" s="49"/>
      <c r="MNY805" s="49"/>
      <c r="MNZ805" s="49"/>
      <c r="MOA805" s="49"/>
      <c r="MOB805" s="49"/>
      <c r="MOC805" s="49"/>
      <c r="MOD805" s="49"/>
      <c r="MOE805" s="49"/>
      <c r="MOF805" s="49"/>
      <c r="MOG805" s="49"/>
      <c r="MOH805" s="49"/>
      <c r="MOI805" s="49"/>
      <c r="MOJ805" s="49"/>
      <c r="MOK805" s="49"/>
      <c r="MOL805" s="49"/>
      <c r="MOM805" s="49"/>
      <c r="MON805" s="49"/>
      <c r="MOO805" s="49"/>
      <c r="MOP805" s="49"/>
      <c r="MOQ805" s="49"/>
      <c r="MOR805" s="49"/>
      <c r="MOS805" s="49"/>
      <c r="MOT805" s="49"/>
      <c r="MOU805" s="49"/>
      <c r="MOV805" s="49"/>
      <c r="MOW805" s="49"/>
      <c r="MOX805" s="49"/>
      <c r="MOY805" s="49"/>
      <c r="MOZ805" s="49"/>
      <c r="MPA805" s="49"/>
      <c r="MPB805" s="49"/>
      <c r="MPC805" s="49"/>
      <c r="MPD805" s="49"/>
      <c r="MPE805" s="49"/>
      <c r="MPF805" s="49"/>
      <c r="MPG805" s="49"/>
      <c r="MPH805" s="49"/>
      <c r="MPI805" s="49"/>
      <c r="MPJ805" s="49"/>
      <c r="MPK805" s="49"/>
      <c r="MPL805" s="49"/>
      <c r="MPM805" s="49"/>
      <c r="MPN805" s="49"/>
      <c r="MPO805" s="49"/>
      <c r="MPP805" s="49"/>
      <c r="MPQ805" s="49"/>
      <c r="MPR805" s="49"/>
      <c r="MPS805" s="49"/>
      <c r="MPT805" s="49"/>
      <c r="MPU805" s="49"/>
      <c r="MPV805" s="49"/>
      <c r="MPW805" s="49"/>
      <c r="MPX805" s="49"/>
      <c r="MPY805" s="49"/>
      <c r="MPZ805" s="49"/>
      <c r="MQA805" s="49"/>
      <c r="MQB805" s="49"/>
      <c r="MQC805" s="49"/>
      <c r="MQD805" s="49"/>
      <c r="MQE805" s="49"/>
      <c r="MQF805" s="49"/>
      <c r="MQG805" s="49"/>
      <c r="MQH805" s="49"/>
      <c r="MQI805" s="49"/>
      <c r="MQJ805" s="49"/>
      <c r="MQK805" s="49"/>
      <c r="MQL805" s="49"/>
      <c r="MQM805" s="49"/>
      <c r="MQN805" s="49"/>
      <c r="MQO805" s="49"/>
      <c r="MQP805" s="49"/>
      <c r="MQQ805" s="49"/>
      <c r="MQR805" s="49"/>
      <c r="MQS805" s="49"/>
      <c r="MQT805" s="49"/>
      <c r="MQU805" s="49"/>
      <c r="MQV805" s="49"/>
      <c r="MQW805" s="49"/>
      <c r="MQX805" s="49"/>
      <c r="MQY805" s="49"/>
      <c r="MQZ805" s="49"/>
      <c r="MRA805" s="49"/>
      <c r="MRB805" s="49"/>
      <c r="MRC805" s="49"/>
      <c r="MRD805" s="49"/>
      <c r="MRE805" s="49"/>
      <c r="MRF805" s="49"/>
      <c r="MRG805" s="49"/>
      <c r="MRH805" s="49"/>
      <c r="MRI805" s="49"/>
      <c r="MRJ805" s="49"/>
      <c r="MRK805" s="49"/>
      <c r="MRL805" s="49"/>
      <c r="MRM805" s="49"/>
      <c r="MRN805" s="49"/>
      <c r="MRO805" s="49"/>
      <c r="MRP805" s="49"/>
      <c r="MRQ805" s="49"/>
      <c r="MRR805" s="49"/>
      <c r="MRS805" s="49"/>
      <c r="MRT805" s="49"/>
      <c r="MRU805" s="49"/>
      <c r="MRV805" s="49"/>
      <c r="MRW805" s="49"/>
      <c r="MRX805" s="49"/>
      <c r="MRY805" s="49"/>
      <c r="MRZ805" s="49"/>
      <c r="MSA805" s="49"/>
      <c r="MSB805" s="49"/>
      <c r="MSC805" s="49"/>
      <c r="MSD805" s="49"/>
      <c r="MSE805" s="49"/>
      <c r="MSF805" s="49"/>
      <c r="MSG805" s="49"/>
      <c r="MSH805" s="49"/>
      <c r="MSI805" s="49"/>
      <c r="MSJ805" s="49"/>
      <c r="MSK805" s="49"/>
      <c r="MSL805" s="49"/>
      <c r="MSM805" s="49"/>
      <c r="MSN805" s="49"/>
      <c r="MSO805" s="49"/>
      <c r="MSP805" s="49"/>
      <c r="MSQ805" s="49"/>
      <c r="MSR805" s="49"/>
      <c r="MSS805" s="49"/>
      <c r="MST805" s="49"/>
      <c r="MSU805" s="49"/>
      <c r="MSV805" s="49"/>
      <c r="MSW805" s="49"/>
      <c r="MSX805" s="49"/>
      <c r="MSY805" s="49"/>
      <c r="MSZ805" s="49"/>
      <c r="MTA805" s="49"/>
      <c r="MTB805" s="49"/>
      <c r="MTC805" s="49"/>
      <c r="MTD805" s="49"/>
      <c r="MTE805" s="49"/>
      <c r="MTF805" s="49"/>
      <c r="MTG805" s="49"/>
      <c r="MTH805" s="49"/>
      <c r="MTI805" s="49"/>
      <c r="MTJ805" s="49"/>
      <c r="MTK805" s="49"/>
      <c r="MTL805" s="49"/>
      <c r="MTM805" s="49"/>
      <c r="MTN805" s="49"/>
      <c r="MTO805" s="49"/>
      <c r="MTP805" s="49"/>
      <c r="MTQ805" s="49"/>
      <c r="MTR805" s="49"/>
      <c r="MTS805" s="49"/>
      <c r="MTT805" s="49"/>
      <c r="MTU805" s="49"/>
      <c r="MTV805" s="49"/>
      <c r="MTW805" s="49"/>
      <c r="MTX805" s="49"/>
      <c r="MTY805" s="49"/>
      <c r="MTZ805" s="49"/>
      <c r="MUA805" s="49"/>
      <c r="MUB805" s="49"/>
      <c r="MUC805" s="49"/>
      <c r="MUD805" s="49"/>
      <c r="MUE805" s="49"/>
      <c r="MUF805" s="49"/>
      <c r="MUG805" s="49"/>
      <c r="MUH805" s="49"/>
      <c r="MUI805" s="49"/>
      <c r="MUJ805" s="49"/>
      <c r="MUK805" s="49"/>
      <c r="MUL805" s="49"/>
      <c r="MUM805" s="49"/>
      <c r="MUN805" s="49"/>
      <c r="MUO805" s="49"/>
      <c r="MUP805" s="49"/>
      <c r="MUQ805" s="49"/>
      <c r="MUR805" s="49"/>
      <c r="MUS805" s="49"/>
      <c r="MUT805" s="49"/>
      <c r="MUU805" s="49"/>
      <c r="MUV805" s="49"/>
      <c r="MUW805" s="49"/>
      <c r="MUX805" s="49"/>
      <c r="MUY805" s="49"/>
      <c r="MUZ805" s="49"/>
      <c r="MVA805" s="49"/>
      <c r="MVB805" s="49"/>
      <c r="MVC805" s="49"/>
      <c r="MVD805" s="49"/>
      <c r="MVE805" s="49"/>
      <c r="MVF805" s="49"/>
      <c r="MVG805" s="49"/>
      <c r="MVH805" s="49"/>
      <c r="MVI805" s="49"/>
      <c r="MVJ805" s="49"/>
      <c r="MVK805" s="49"/>
      <c r="MVL805" s="49"/>
      <c r="MVM805" s="49"/>
      <c r="MVN805" s="49"/>
      <c r="MVO805" s="49"/>
      <c r="MVP805" s="49"/>
      <c r="MVQ805" s="49"/>
      <c r="MVR805" s="49"/>
      <c r="MVS805" s="49"/>
      <c r="MVT805" s="49"/>
      <c r="MVU805" s="49"/>
      <c r="MVV805" s="49"/>
      <c r="MVW805" s="49"/>
      <c r="MVX805" s="49"/>
      <c r="MVY805" s="49"/>
      <c r="MVZ805" s="49"/>
      <c r="MWA805" s="49"/>
      <c r="MWB805" s="49"/>
      <c r="MWC805" s="49"/>
      <c r="MWD805" s="49"/>
      <c r="MWE805" s="49"/>
      <c r="MWF805" s="49"/>
      <c r="MWG805" s="49"/>
      <c r="MWH805" s="49"/>
      <c r="MWI805" s="49"/>
      <c r="MWJ805" s="49"/>
      <c r="MWK805" s="49"/>
      <c r="MWL805" s="49"/>
      <c r="MWM805" s="49"/>
      <c r="MWN805" s="49"/>
      <c r="MWO805" s="49"/>
      <c r="MWP805" s="49"/>
      <c r="MWQ805" s="49"/>
      <c r="MWR805" s="49"/>
      <c r="MWS805" s="49"/>
      <c r="MWT805" s="49"/>
      <c r="MWU805" s="49"/>
      <c r="MWV805" s="49"/>
      <c r="MWW805" s="49"/>
      <c r="MWX805" s="49"/>
      <c r="MWY805" s="49"/>
      <c r="MWZ805" s="49"/>
      <c r="MXA805" s="49"/>
      <c r="MXB805" s="49"/>
      <c r="MXC805" s="49"/>
      <c r="MXD805" s="49"/>
      <c r="MXE805" s="49"/>
      <c r="MXF805" s="49"/>
      <c r="MXG805" s="49"/>
      <c r="MXH805" s="49"/>
      <c r="MXI805" s="49"/>
      <c r="MXJ805" s="49"/>
      <c r="MXK805" s="49"/>
      <c r="MXL805" s="49"/>
      <c r="MXM805" s="49"/>
      <c r="MXN805" s="49"/>
      <c r="MXO805" s="49"/>
      <c r="MXP805" s="49"/>
      <c r="MXQ805" s="49"/>
      <c r="MXR805" s="49"/>
      <c r="MXS805" s="49"/>
      <c r="MXT805" s="49"/>
      <c r="MXU805" s="49"/>
      <c r="MXV805" s="49"/>
      <c r="MXW805" s="49"/>
      <c r="MXX805" s="49"/>
      <c r="MXY805" s="49"/>
      <c r="MXZ805" s="49"/>
      <c r="MYA805" s="49"/>
      <c r="MYB805" s="49"/>
      <c r="MYC805" s="49"/>
      <c r="MYD805" s="49"/>
      <c r="MYE805" s="49"/>
      <c r="MYF805" s="49"/>
      <c r="MYG805" s="49"/>
      <c r="MYH805" s="49"/>
      <c r="MYI805" s="49"/>
      <c r="MYJ805" s="49"/>
      <c r="MYK805" s="49"/>
      <c r="MYL805" s="49"/>
      <c r="MYM805" s="49"/>
      <c r="MYN805" s="49"/>
      <c r="MYO805" s="49"/>
      <c r="MYP805" s="49"/>
      <c r="MYQ805" s="49"/>
      <c r="MYR805" s="49"/>
      <c r="MYS805" s="49"/>
      <c r="MYT805" s="49"/>
      <c r="MYU805" s="49"/>
      <c r="MYV805" s="49"/>
      <c r="MYW805" s="49"/>
      <c r="MYX805" s="49"/>
      <c r="MYY805" s="49"/>
      <c r="MYZ805" s="49"/>
      <c r="MZA805" s="49"/>
      <c r="MZB805" s="49"/>
      <c r="MZC805" s="49"/>
      <c r="MZD805" s="49"/>
      <c r="MZE805" s="49"/>
      <c r="MZF805" s="49"/>
      <c r="MZG805" s="49"/>
      <c r="MZH805" s="49"/>
      <c r="MZI805" s="49"/>
      <c r="MZJ805" s="49"/>
      <c r="MZK805" s="49"/>
      <c r="MZL805" s="49"/>
      <c r="MZM805" s="49"/>
      <c r="MZN805" s="49"/>
      <c r="MZO805" s="49"/>
      <c r="MZP805" s="49"/>
      <c r="MZQ805" s="49"/>
      <c r="MZR805" s="49"/>
      <c r="MZS805" s="49"/>
      <c r="MZT805" s="49"/>
      <c r="MZU805" s="49"/>
      <c r="MZV805" s="49"/>
      <c r="MZW805" s="49"/>
      <c r="MZX805" s="49"/>
      <c r="MZY805" s="49"/>
      <c r="MZZ805" s="49"/>
      <c r="NAA805" s="49"/>
      <c r="NAB805" s="49"/>
      <c r="NAC805" s="49"/>
      <c r="NAD805" s="49"/>
      <c r="NAE805" s="49"/>
      <c r="NAF805" s="49"/>
      <c r="NAG805" s="49"/>
      <c r="NAH805" s="49"/>
      <c r="NAI805" s="49"/>
      <c r="NAJ805" s="49"/>
      <c r="NAK805" s="49"/>
      <c r="NAL805" s="49"/>
      <c r="NAM805" s="49"/>
      <c r="NAN805" s="49"/>
      <c r="NAO805" s="49"/>
      <c r="NAP805" s="49"/>
      <c r="NAQ805" s="49"/>
      <c r="NAR805" s="49"/>
      <c r="NAS805" s="49"/>
      <c r="NAT805" s="49"/>
      <c r="NAU805" s="49"/>
      <c r="NAV805" s="49"/>
      <c r="NAW805" s="49"/>
      <c r="NAX805" s="49"/>
      <c r="NAY805" s="49"/>
      <c r="NAZ805" s="49"/>
      <c r="NBA805" s="49"/>
      <c r="NBB805" s="49"/>
      <c r="NBC805" s="49"/>
      <c r="NBD805" s="49"/>
      <c r="NBE805" s="49"/>
      <c r="NBF805" s="49"/>
      <c r="NBG805" s="49"/>
      <c r="NBH805" s="49"/>
      <c r="NBI805" s="49"/>
      <c r="NBJ805" s="49"/>
      <c r="NBK805" s="49"/>
      <c r="NBL805" s="49"/>
      <c r="NBM805" s="49"/>
      <c r="NBN805" s="49"/>
      <c r="NBO805" s="49"/>
      <c r="NBP805" s="49"/>
      <c r="NBQ805" s="49"/>
      <c r="NBR805" s="49"/>
      <c r="NBS805" s="49"/>
      <c r="NBT805" s="49"/>
      <c r="NBU805" s="49"/>
      <c r="NBV805" s="49"/>
      <c r="NBW805" s="49"/>
      <c r="NBX805" s="49"/>
      <c r="NBY805" s="49"/>
      <c r="NBZ805" s="49"/>
      <c r="NCA805" s="49"/>
      <c r="NCB805" s="49"/>
      <c r="NCC805" s="49"/>
      <c r="NCD805" s="49"/>
      <c r="NCE805" s="49"/>
      <c r="NCF805" s="49"/>
      <c r="NCG805" s="49"/>
      <c r="NCH805" s="49"/>
      <c r="NCI805" s="49"/>
      <c r="NCJ805" s="49"/>
      <c r="NCK805" s="49"/>
      <c r="NCL805" s="49"/>
      <c r="NCM805" s="49"/>
      <c r="NCN805" s="49"/>
      <c r="NCO805" s="49"/>
      <c r="NCP805" s="49"/>
      <c r="NCQ805" s="49"/>
      <c r="NCR805" s="49"/>
      <c r="NCS805" s="49"/>
      <c r="NCT805" s="49"/>
      <c r="NCU805" s="49"/>
      <c r="NCV805" s="49"/>
      <c r="NCW805" s="49"/>
      <c r="NCX805" s="49"/>
      <c r="NCY805" s="49"/>
      <c r="NCZ805" s="49"/>
      <c r="NDA805" s="49"/>
      <c r="NDB805" s="49"/>
      <c r="NDC805" s="49"/>
      <c r="NDD805" s="49"/>
      <c r="NDE805" s="49"/>
      <c r="NDF805" s="49"/>
      <c r="NDG805" s="49"/>
      <c r="NDH805" s="49"/>
      <c r="NDI805" s="49"/>
      <c r="NDJ805" s="49"/>
      <c r="NDK805" s="49"/>
      <c r="NDL805" s="49"/>
      <c r="NDM805" s="49"/>
      <c r="NDN805" s="49"/>
      <c r="NDO805" s="49"/>
      <c r="NDP805" s="49"/>
      <c r="NDQ805" s="49"/>
      <c r="NDR805" s="49"/>
      <c r="NDS805" s="49"/>
      <c r="NDT805" s="49"/>
      <c r="NDU805" s="49"/>
      <c r="NDV805" s="49"/>
      <c r="NDW805" s="49"/>
      <c r="NDX805" s="49"/>
      <c r="NDY805" s="49"/>
      <c r="NDZ805" s="49"/>
      <c r="NEA805" s="49"/>
      <c r="NEB805" s="49"/>
      <c r="NEC805" s="49"/>
      <c r="NED805" s="49"/>
      <c r="NEE805" s="49"/>
      <c r="NEF805" s="49"/>
      <c r="NEG805" s="49"/>
      <c r="NEH805" s="49"/>
      <c r="NEI805" s="49"/>
      <c r="NEJ805" s="49"/>
      <c r="NEK805" s="49"/>
      <c r="NEL805" s="49"/>
      <c r="NEM805" s="49"/>
      <c r="NEN805" s="49"/>
      <c r="NEO805" s="49"/>
      <c r="NEP805" s="49"/>
      <c r="NEQ805" s="49"/>
      <c r="NER805" s="49"/>
      <c r="NES805" s="49"/>
      <c r="NET805" s="49"/>
      <c r="NEU805" s="49"/>
      <c r="NEV805" s="49"/>
      <c r="NEW805" s="49"/>
      <c r="NEX805" s="49"/>
      <c r="NEY805" s="49"/>
      <c r="NEZ805" s="49"/>
      <c r="NFA805" s="49"/>
      <c r="NFB805" s="49"/>
      <c r="NFC805" s="49"/>
      <c r="NFD805" s="49"/>
      <c r="NFE805" s="49"/>
      <c r="NFF805" s="49"/>
      <c r="NFG805" s="49"/>
      <c r="NFH805" s="49"/>
      <c r="NFI805" s="49"/>
      <c r="NFJ805" s="49"/>
      <c r="NFK805" s="49"/>
      <c r="NFL805" s="49"/>
      <c r="NFM805" s="49"/>
      <c r="NFN805" s="49"/>
      <c r="NFO805" s="49"/>
      <c r="NFP805" s="49"/>
      <c r="NFQ805" s="49"/>
      <c r="NFR805" s="49"/>
      <c r="NFS805" s="49"/>
      <c r="NFT805" s="49"/>
      <c r="NFU805" s="49"/>
      <c r="NFV805" s="49"/>
      <c r="NFW805" s="49"/>
      <c r="NFX805" s="49"/>
      <c r="NFY805" s="49"/>
      <c r="NFZ805" s="49"/>
      <c r="NGA805" s="49"/>
      <c r="NGB805" s="49"/>
      <c r="NGC805" s="49"/>
      <c r="NGD805" s="49"/>
      <c r="NGE805" s="49"/>
      <c r="NGF805" s="49"/>
      <c r="NGG805" s="49"/>
      <c r="NGH805" s="49"/>
      <c r="NGI805" s="49"/>
      <c r="NGJ805" s="49"/>
      <c r="NGK805" s="49"/>
      <c r="NGL805" s="49"/>
      <c r="NGM805" s="49"/>
      <c r="NGN805" s="49"/>
      <c r="NGO805" s="49"/>
      <c r="NGP805" s="49"/>
      <c r="NGQ805" s="49"/>
      <c r="NGR805" s="49"/>
      <c r="NGS805" s="49"/>
      <c r="NGT805" s="49"/>
      <c r="NGU805" s="49"/>
      <c r="NGV805" s="49"/>
      <c r="NGW805" s="49"/>
      <c r="NGX805" s="49"/>
      <c r="NGY805" s="49"/>
      <c r="NGZ805" s="49"/>
      <c r="NHA805" s="49"/>
      <c r="NHB805" s="49"/>
      <c r="NHC805" s="49"/>
      <c r="NHD805" s="49"/>
      <c r="NHE805" s="49"/>
      <c r="NHF805" s="49"/>
      <c r="NHG805" s="49"/>
      <c r="NHH805" s="49"/>
      <c r="NHI805" s="49"/>
      <c r="NHJ805" s="49"/>
      <c r="NHK805" s="49"/>
      <c r="NHL805" s="49"/>
      <c r="NHM805" s="49"/>
      <c r="NHN805" s="49"/>
      <c r="NHO805" s="49"/>
      <c r="NHP805" s="49"/>
      <c r="NHQ805" s="49"/>
      <c r="NHR805" s="49"/>
      <c r="NHS805" s="49"/>
      <c r="NHT805" s="49"/>
      <c r="NHU805" s="49"/>
      <c r="NHV805" s="49"/>
      <c r="NHW805" s="49"/>
      <c r="NHX805" s="49"/>
      <c r="NHY805" s="49"/>
      <c r="NHZ805" s="49"/>
      <c r="NIA805" s="49"/>
      <c r="NIB805" s="49"/>
      <c r="NIC805" s="49"/>
      <c r="NID805" s="49"/>
      <c r="NIE805" s="49"/>
      <c r="NIF805" s="49"/>
      <c r="NIG805" s="49"/>
      <c r="NIH805" s="49"/>
      <c r="NII805" s="49"/>
      <c r="NIJ805" s="49"/>
      <c r="NIK805" s="49"/>
      <c r="NIL805" s="49"/>
      <c r="NIM805" s="49"/>
      <c r="NIN805" s="49"/>
      <c r="NIO805" s="49"/>
      <c r="NIP805" s="49"/>
      <c r="NIQ805" s="49"/>
      <c r="NIR805" s="49"/>
      <c r="NIS805" s="49"/>
      <c r="NIT805" s="49"/>
      <c r="NIU805" s="49"/>
      <c r="NIV805" s="49"/>
      <c r="NIW805" s="49"/>
      <c r="NIX805" s="49"/>
      <c r="NIY805" s="49"/>
      <c r="NIZ805" s="49"/>
      <c r="NJA805" s="49"/>
      <c r="NJB805" s="49"/>
      <c r="NJC805" s="49"/>
      <c r="NJD805" s="49"/>
      <c r="NJE805" s="49"/>
      <c r="NJF805" s="49"/>
      <c r="NJG805" s="49"/>
      <c r="NJH805" s="49"/>
      <c r="NJI805" s="49"/>
      <c r="NJJ805" s="49"/>
      <c r="NJK805" s="49"/>
      <c r="NJL805" s="49"/>
      <c r="NJM805" s="49"/>
      <c r="NJN805" s="49"/>
      <c r="NJO805" s="49"/>
      <c r="NJP805" s="49"/>
      <c r="NJQ805" s="49"/>
      <c r="NJR805" s="49"/>
      <c r="NJS805" s="49"/>
      <c r="NJT805" s="49"/>
      <c r="NJU805" s="49"/>
      <c r="NJV805" s="49"/>
      <c r="NJW805" s="49"/>
      <c r="NJX805" s="49"/>
      <c r="NJY805" s="49"/>
      <c r="NJZ805" s="49"/>
      <c r="NKA805" s="49"/>
      <c r="NKB805" s="49"/>
      <c r="NKC805" s="49"/>
      <c r="NKD805" s="49"/>
      <c r="NKE805" s="49"/>
      <c r="NKF805" s="49"/>
      <c r="NKG805" s="49"/>
      <c r="NKH805" s="49"/>
      <c r="NKI805" s="49"/>
      <c r="NKJ805" s="49"/>
      <c r="NKK805" s="49"/>
      <c r="NKL805" s="49"/>
      <c r="NKM805" s="49"/>
      <c r="NKN805" s="49"/>
      <c r="NKO805" s="49"/>
      <c r="NKP805" s="49"/>
      <c r="NKQ805" s="49"/>
      <c r="NKR805" s="49"/>
      <c r="NKS805" s="49"/>
      <c r="NKT805" s="49"/>
      <c r="NKU805" s="49"/>
      <c r="NKV805" s="49"/>
      <c r="NKW805" s="49"/>
      <c r="NKX805" s="49"/>
      <c r="NKY805" s="49"/>
      <c r="NKZ805" s="49"/>
      <c r="NLA805" s="49"/>
      <c r="NLB805" s="49"/>
      <c r="NLC805" s="49"/>
      <c r="NLD805" s="49"/>
      <c r="NLE805" s="49"/>
      <c r="NLF805" s="49"/>
      <c r="NLG805" s="49"/>
      <c r="NLH805" s="49"/>
      <c r="NLI805" s="49"/>
      <c r="NLJ805" s="49"/>
      <c r="NLK805" s="49"/>
      <c r="NLL805" s="49"/>
      <c r="NLM805" s="49"/>
      <c r="NLN805" s="49"/>
      <c r="NLO805" s="49"/>
      <c r="NLP805" s="49"/>
      <c r="NLQ805" s="49"/>
      <c r="NLR805" s="49"/>
      <c r="NLS805" s="49"/>
      <c r="NLT805" s="49"/>
      <c r="NLU805" s="49"/>
      <c r="NLV805" s="49"/>
      <c r="NLW805" s="49"/>
      <c r="NLX805" s="49"/>
      <c r="NLY805" s="49"/>
      <c r="NLZ805" s="49"/>
      <c r="NMA805" s="49"/>
      <c r="NMB805" s="49"/>
      <c r="NMC805" s="49"/>
      <c r="NMD805" s="49"/>
      <c r="NME805" s="49"/>
      <c r="NMF805" s="49"/>
      <c r="NMG805" s="49"/>
      <c r="NMH805" s="49"/>
      <c r="NMI805" s="49"/>
      <c r="NMJ805" s="49"/>
      <c r="NMK805" s="49"/>
      <c r="NML805" s="49"/>
      <c r="NMM805" s="49"/>
      <c r="NMN805" s="49"/>
      <c r="NMO805" s="49"/>
      <c r="NMP805" s="49"/>
      <c r="NMQ805" s="49"/>
      <c r="NMR805" s="49"/>
      <c r="NMS805" s="49"/>
      <c r="NMT805" s="49"/>
      <c r="NMU805" s="49"/>
      <c r="NMV805" s="49"/>
      <c r="NMW805" s="49"/>
      <c r="NMX805" s="49"/>
      <c r="NMY805" s="49"/>
      <c r="NMZ805" s="49"/>
      <c r="NNA805" s="49"/>
      <c r="NNB805" s="49"/>
      <c r="NNC805" s="49"/>
      <c r="NND805" s="49"/>
      <c r="NNE805" s="49"/>
      <c r="NNF805" s="49"/>
      <c r="NNG805" s="49"/>
      <c r="NNH805" s="49"/>
      <c r="NNI805" s="49"/>
      <c r="NNJ805" s="49"/>
      <c r="NNK805" s="49"/>
      <c r="NNL805" s="49"/>
      <c r="NNM805" s="49"/>
      <c r="NNN805" s="49"/>
      <c r="NNO805" s="49"/>
      <c r="NNP805" s="49"/>
      <c r="NNQ805" s="49"/>
      <c r="NNR805" s="49"/>
      <c r="NNS805" s="49"/>
      <c r="NNT805" s="49"/>
      <c r="NNU805" s="49"/>
      <c r="NNV805" s="49"/>
      <c r="NNW805" s="49"/>
      <c r="NNX805" s="49"/>
      <c r="NNY805" s="49"/>
      <c r="NNZ805" s="49"/>
      <c r="NOA805" s="49"/>
      <c r="NOB805" s="49"/>
      <c r="NOC805" s="49"/>
      <c r="NOD805" s="49"/>
      <c r="NOE805" s="49"/>
      <c r="NOF805" s="49"/>
      <c r="NOG805" s="49"/>
      <c r="NOH805" s="49"/>
      <c r="NOI805" s="49"/>
      <c r="NOJ805" s="49"/>
      <c r="NOK805" s="49"/>
      <c r="NOL805" s="49"/>
      <c r="NOM805" s="49"/>
      <c r="NON805" s="49"/>
      <c r="NOO805" s="49"/>
      <c r="NOP805" s="49"/>
      <c r="NOQ805" s="49"/>
      <c r="NOR805" s="49"/>
      <c r="NOS805" s="49"/>
      <c r="NOT805" s="49"/>
      <c r="NOU805" s="49"/>
      <c r="NOV805" s="49"/>
      <c r="NOW805" s="49"/>
      <c r="NOX805" s="49"/>
      <c r="NOY805" s="49"/>
      <c r="NOZ805" s="49"/>
      <c r="NPA805" s="49"/>
      <c r="NPB805" s="49"/>
      <c r="NPC805" s="49"/>
      <c r="NPD805" s="49"/>
      <c r="NPE805" s="49"/>
      <c r="NPF805" s="49"/>
      <c r="NPG805" s="49"/>
      <c r="NPH805" s="49"/>
      <c r="NPI805" s="49"/>
      <c r="NPJ805" s="49"/>
      <c r="NPK805" s="49"/>
      <c r="NPL805" s="49"/>
      <c r="NPM805" s="49"/>
      <c r="NPN805" s="49"/>
      <c r="NPO805" s="49"/>
      <c r="NPP805" s="49"/>
      <c r="NPQ805" s="49"/>
      <c r="NPR805" s="49"/>
      <c r="NPS805" s="49"/>
      <c r="NPT805" s="49"/>
      <c r="NPU805" s="49"/>
      <c r="NPV805" s="49"/>
      <c r="NPW805" s="49"/>
      <c r="NPX805" s="49"/>
      <c r="NPY805" s="49"/>
      <c r="NPZ805" s="49"/>
      <c r="NQA805" s="49"/>
      <c r="NQB805" s="49"/>
      <c r="NQC805" s="49"/>
      <c r="NQD805" s="49"/>
      <c r="NQE805" s="49"/>
      <c r="NQF805" s="49"/>
      <c r="NQG805" s="49"/>
      <c r="NQH805" s="49"/>
      <c r="NQI805" s="49"/>
      <c r="NQJ805" s="49"/>
      <c r="NQK805" s="49"/>
      <c r="NQL805" s="49"/>
      <c r="NQM805" s="49"/>
      <c r="NQN805" s="49"/>
      <c r="NQO805" s="49"/>
      <c r="NQP805" s="49"/>
      <c r="NQQ805" s="49"/>
      <c r="NQR805" s="49"/>
      <c r="NQS805" s="49"/>
      <c r="NQT805" s="49"/>
      <c r="NQU805" s="49"/>
      <c r="NQV805" s="49"/>
      <c r="NQW805" s="49"/>
      <c r="NQX805" s="49"/>
      <c r="NQY805" s="49"/>
      <c r="NQZ805" s="49"/>
      <c r="NRA805" s="49"/>
      <c r="NRB805" s="49"/>
      <c r="NRC805" s="49"/>
      <c r="NRD805" s="49"/>
      <c r="NRE805" s="49"/>
      <c r="NRF805" s="49"/>
      <c r="NRG805" s="49"/>
      <c r="NRH805" s="49"/>
      <c r="NRI805" s="49"/>
      <c r="NRJ805" s="49"/>
      <c r="NRK805" s="49"/>
      <c r="NRL805" s="49"/>
      <c r="NRM805" s="49"/>
      <c r="NRN805" s="49"/>
      <c r="NRO805" s="49"/>
      <c r="NRP805" s="49"/>
      <c r="NRQ805" s="49"/>
      <c r="NRR805" s="49"/>
      <c r="NRS805" s="49"/>
      <c r="NRT805" s="49"/>
      <c r="NRU805" s="49"/>
      <c r="NRV805" s="49"/>
      <c r="NRW805" s="49"/>
      <c r="NRX805" s="49"/>
      <c r="NRY805" s="49"/>
      <c r="NRZ805" s="49"/>
      <c r="NSA805" s="49"/>
      <c r="NSB805" s="49"/>
      <c r="NSC805" s="49"/>
      <c r="NSD805" s="49"/>
      <c r="NSE805" s="49"/>
      <c r="NSF805" s="49"/>
      <c r="NSG805" s="49"/>
      <c r="NSH805" s="49"/>
      <c r="NSI805" s="49"/>
      <c r="NSJ805" s="49"/>
      <c r="NSK805" s="49"/>
      <c r="NSL805" s="49"/>
      <c r="NSM805" s="49"/>
      <c r="NSN805" s="49"/>
      <c r="NSO805" s="49"/>
      <c r="NSP805" s="49"/>
      <c r="NSQ805" s="49"/>
      <c r="NSR805" s="49"/>
      <c r="NSS805" s="49"/>
      <c r="NST805" s="49"/>
      <c r="NSU805" s="49"/>
      <c r="NSV805" s="49"/>
      <c r="NSW805" s="49"/>
      <c r="NSX805" s="49"/>
      <c r="NSY805" s="49"/>
      <c r="NSZ805" s="49"/>
      <c r="NTA805" s="49"/>
      <c r="NTB805" s="49"/>
      <c r="NTC805" s="49"/>
      <c r="NTD805" s="49"/>
      <c r="NTE805" s="49"/>
      <c r="NTF805" s="49"/>
      <c r="NTG805" s="49"/>
      <c r="NTH805" s="49"/>
      <c r="NTI805" s="49"/>
      <c r="NTJ805" s="49"/>
      <c r="NTK805" s="49"/>
      <c r="NTL805" s="49"/>
      <c r="NTM805" s="49"/>
      <c r="NTN805" s="49"/>
      <c r="NTO805" s="49"/>
      <c r="NTP805" s="49"/>
      <c r="NTQ805" s="49"/>
      <c r="NTR805" s="49"/>
      <c r="NTS805" s="49"/>
      <c r="NTT805" s="49"/>
      <c r="NTU805" s="49"/>
      <c r="NTV805" s="49"/>
      <c r="NTW805" s="49"/>
      <c r="NTX805" s="49"/>
      <c r="NTY805" s="49"/>
      <c r="NTZ805" s="49"/>
      <c r="NUA805" s="49"/>
      <c r="NUB805" s="49"/>
      <c r="NUC805" s="49"/>
      <c r="NUD805" s="49"/>
      <c r="NUE805" s="49"/>
      <c r="NUF805" s="49"/>
      <c r="NUG805" s="49"/>
      <c r="NUH805" s="49"/>
      <c r="NUI805" s="49"/>
      <c r="NUJ805" s="49"/>
      <c r="NUK805" s="49"/>
      <c r="NUL805" s="49"/>
      <c r="NUM805" s="49"/>
      <c r="NUN805" s="49"/>
      <c r="NUO805" s="49"/>
      <c r="NUP805" s="49"/>
      <c r="NUQ805" s="49"/>
      <c r="NUR805" s="49"/>
      <c r="NUS805" s="49"/>
      <c r="NUT805" s="49"/>
      <c r="NUU805" s="49"/>
      <c r="NUV805" s="49"/>
      <c r="NUW805" s="49"/>
      <c r="NUX805" s="49"/>
      <c r="NUY805" s="49"/>
      <c r="NUZ805" s="49"/>
      <c r="NVA805" s="49"/>
      <c r="NVB805" s="49"/>
      <c r="NVC805" s="49"/>
      <c r="NVD805" s="49"/>
      <c r="NVE805" s="49"/>
      <c r="NVF805" s="49"/>
      <c r="NVG805" s="49"/>
      <c r="NVH805" s="49"/>
      <c r="NVI805" s="49"/>
      <c r="NVJ805" s="49"/>
      <c r="NVK805" s="49"/>
      <c r="NVL805" s="49"/>
      <c r="NVM805" s="49"/>
      <c r="NVN805" s="49"/>
      <c r="NVO805" s="49"/>
      <c r="NVP805" s="49"/>
      <c r="NVQ805" s="49"/>
      <c r="NVR805" s="49"/>
      <c r="NVS805" s="49"/>
      <c r="NVT805" s="49"/>
      <c r="NVU805" s="49"/>
      <c r="NVV805" s="49"/>
      <c r="NVW805" s="49"/>
      <c r="NVX805" s="49"/>
      <c r="NVY805" s="49"/>
      <c r="NVZ805" s="49"/>
      <c r="NWA805" s="49"/>
      <c r="NWB805" s="49"/>
      <c r="NWC805" s="49"/>
      <c r="NWD805" s="49"/>
      <c r="NWE805" s="49"/>
      <c r="NWF805" s="49"/>
      <c r="NWG805" s="49"/>
      <c r="NWH805" s="49"/>
      <c r="NWI805" s="49"/>
      <c r="NWJ805" s="49"/>
      <c r="NWK805" s="49"/>
      <c r="NWL805" s="49"/>
      <c r="NWM805" s="49"/>
      <c r="NWN805" s="49"/>
      <c r="NWO805" s="49"/>
      <c r="NWP805" s="49"/>
      <c r="NWQ805" s="49"/>
      <c r="NWR805" s="49"/>
      <c r="NWS805" s="49"/>
      <c r="NWT805" s="49"/>
      <c r="NWU805" s="49"/>
      <c r="NWV805" s="49"/>
      <c r="NWW805" s="49"/>
      <c r="NWX805" s="49"/>
      <c r="NWY805" s="49"/>
      <c r="NWZ805" s="49"/>
      <c r="NXA805" s="49"/>
      <c r="NXB805" s="49"/>
      <c r="NXC805" s="49"/>
      <c r="NXD805" s="49"/>
      <c r="NXE805" s="49"/>
      <c r="NXF805" s="49"/>
      <c r="NXG805" s="49"/>
      <c r="NXH805" s="49"/>
      <c r="NXI805" s="49"/>
      <c r="NXJ805" s="49"/>
      <c r="NXK805" s="49"/>
      <c r="NXL805" s="49"/>
      <c r="NXM805" s="49"/>
      <c r="NXN805" s="49"/>
      <c r="NXO805" s="49"/>
      <c r="NXP805" s="49"/>
      <c r="NXQ805" s="49"/>
      <c r="NXR805" s="49"/>
      <c r="NXS805" s="49"/>
      <c r="NXT805" s="49"/>
      <c r="NXU805" s="49"/>
      <c r="NXV805" s="49"/>
      <c r="NXW805" s="49"/>
      <c r="NXX805" s="49"/>
      <c r="NXY805" s="49"/>
      <c r="NXZ805" s="49"/>
      <c r="NYA805" s="49"/>
      <c r="NYB805" s="49"/>
      <c r="NYC805" s="49"/>
      <c r="NYD805" s="49"/>
      <c r="NYE805" s="49"/>
      <c r="NYF805" s="49"/>
      <c r="NYG805" s="49"/>
      <c r="NYH805" s="49"/>
      <c r="NYI805" s="49"/>
      <c r="NYJ805" s="49"/>
      <c r="NYK805" s="49"/>
      <c r="NYL805" s="49"/>
      <c r="NYM805" s="49"/>
      <c r="NYN805" s="49"/>
      <c r="NYO805" s="49"/>
      <c r="NYP805" s="49"/>
      <c r="NYQ805" s="49"/>
      <c r="NYR805" s="49"/>
      <c r="NYS805" s="49"/>
      <c r="NYT805" s="49"/>
      <c r="NYU805" s="49"/>
      <c r="NYV805" s="49"/>
      <c r="NYW805" s="49"/>
      <c r="NYX805" s="49"/>
      <c r="NYY805" s="49"/>
      <c r="NYZ805" s="49"/>
      <c r="NZA805" s="49"/>
      <c r="NZB805" s="49"/>
      <c r="NZC805" s="49"/>
      <c r="NZD805" s="49"/>
      <c r="NZE805" s="49"/>
      <c r="NZF805" s="49"/>
      <c r="NZG805" s="49"/>
      <c r="NZH805" s="49"/>
      <c r="NZI805" s="49"/>
      <c r="NZJ805" s="49"/>
      <c r="NZK805" s="49"/>
      <c r="NZL805" s="49"/>
      <c r="NZM805" s="49"/>
      <c r="NZN805" s="49"/>
      <c r="NZO805" s="49"/>
      <c r="NZP805" s="49"/>
      <c r="NZQ805" s="49"/>
      <c r="NZR805" s="49"/>
      <c r="NZS805" s="49"/>
      <c r="NZT805" s="49"/>
      <c r="NZU805" s="49"/>
      <c r="NZV805" s="49"/>
      <c r="NZW805" s="49"/>
      <c r="NZX805" s="49"/>
      <c r="NZY805" s="49"/>
      <c r="NZZ805" s="49"/>
      <c r="OAA805" s="49"/>
      <c r="OAB805" s="49"/>
      <c r="OAC805" s="49"/>
      <c r="OAD805" s="49"/>
      <c r="OAE805" s="49"/>
      <c r="OAF805" s="49"/>
      <c r="OAG805" s="49"/>
      <c r="OAH805" s="49"/>
      <c r="OAI805" s="49"/>
      <c r="OAJ805" s="49"/>
      <c r="OAK805" s="49"/>
      <c r="OAL805" s="49"/>
      <c r="OAM805" s="49"/>
      <c r="OAN805" s="49"/>
      <c r="OAO805" s="49"/>
      <c r="OAP805" s="49"/>
      <c r="OAQ805" s="49"/>
      <c r="OAR805" s="49"/>
      <c r="OAS805" s="49"/>
      <c r="OAT805" s="49"/>
      <c r="OAU805" s="49"/>
      <c r="OAV805" s="49"/>
      <c r="OAW805" s="49"/>
      <c r="OAX805" s="49"/>
      <c r="OAY805" s="49"/>
      <c r="OAZ805" s="49"/>
      <c r="OBA805" s="49"/>
      <c r="OBB805" s="49"/>
      <c r="OBC805" s="49"/>
      <c r="OBD805" s="49"/>
      <c r="OBE805" s="49"/>
      <c r="OBF805" s="49"/>
      <c r="OBG805" s="49"/>
      <c r="OBH805" s="49"/>
      <c r="OBI805" s="49"/>
      <c r="OBJ805" s="49"/>
      <c r="OBK805" s="49"/>
      <c r="OBL805" s="49"/>
      <c r="OBM805" s="49"/>
      <c r="OBN805" s="49"/>
      <c r="OBO805" s="49"/>
      <c r="OBP805" s="49"/>
      <c r="OBQ805" s="49"/>
      <c r="OBR805" s="49"/>
      <c r="OBS805" s="49"/>
      <c r="OBT805" s="49"/>
      <c r="OBU805" s="49"/>
      <c r="OBV805" s="49"/>
      <c r="OBW805" s="49"/>
      <c r="OBX805" s="49"/>
      <c r="OBY805" s="49"/>
      <c r="OBZ805" s="49"/>
      <c r="OCA805" s="49"/>
      <c r="OCB805" s="49"/>
      <c r="OCC805" s="49"/>
      <c r="OCD805" s="49"/>
      <c r="OCE805" s="49"/>
      <c r="OCF805" s="49"/>
      <c r="OCG805" s="49"/>
      <c r="OCH805" s="49"/>
      <c r="OCI805" s="49"/>
      <c r="OCJ805" s="49"/>
      <c r="OCK805" s="49"/>
      <c r="OCL805" s="49"/>
      <c r="OCM805" s="49"/>
      <c r="OCN805" s="49"/>
      <c r="OCO805" s="49"/>
      <c r="OCP805" s="49"/>
      <c r="OCQ805" s="49"/>
      <c r="OCR805" s="49"/>
      <c r="OCS805" s="49"/>
      <c r="OCT805" s="49"/>
      <c r="OCU805" s="49"/>
      <c r="OCV805" s="49"/>
      <c r="OCW805" s="49"/>
      <c r="OCX805" s="49"/>
      <c r="OCY805" s="49"/>
      <c r="OCZ805" s="49"/>
      <c r="ODA805" s="49"/>
      <c r="ODB805" s="49"/>
      <c r="ODC805" s="49"/>
      <c r="ODD805" s="49"/>
      <c r="ODE805" s="49"/>
      <c r="ODF805" s="49"/>
      <c r="ODG805" s="49"/>
      <c r="ODH805" s="49"/>
      <c r="ODI805" s="49"/>
      <c r="ODJ805" s="49"/>
      <c r="ODK805" s="49"/>
      <c r="ODL805" s="49"/>
      <c r="ODM805" s="49"/>
      <c r="ODN805" s="49"/>
      <c r="ODO805" s="49"/>
      <c r="ODP805" s="49"/>
      <c r="ODQ805" s="49"/>
      <c r="ODR805" s="49"/>
      <c r="ODS805" s="49"/>
      <c r="ODT805" s="49"/>
      <c r="ODU805" s="49"/>
      <c r="ODV805" s="49"/>
      <c r="ODW805" s="49"/>
      <c r="ODX805" s="49"/>
      <c r="ODY805" s="49"/>
      <c r="ODZ805" s="49"/>
      <c r="OEA805" s="49"/>
      <c r="OEB805" s="49"/>
      <c r="OEC805" s="49"/>
      <c r="OED805" s="49"/>
      <c r="OEE805" s="49"/>
      <c r="OEF805" s="49"/>
      <c r="OEG805" s="49"/>
      <c r="OEH805" s="49"/>
      <c r="OEI805" s="49"/>
      <c r="OEJ805" s="49"/>
      <c r="OEK805" s="49"/>
      <c r="OEL805" s="49"/>
      <c r="OEM805" s="49"/>
      <c r="OEN805" s="49"/>
      <c r="OEO805" s="49"/>
      <c r="OEP805" s="49"/>
      <c r="OEQ805" s="49"/>
      <c r="OER805" s="49"/>
      <c r="OES805" s="49"/>
      <c r="OET805" s="49"/>
      <c r="OEU805" s="49"/>
      <c r="OEV805" s="49"/>
      <c r="OEW805" s="49"/>
      <c r="OEX805" s="49"/>
      <c r="OEY805" s="49"/>
      <c r="OEZ805" s="49"/>
      <c r="OFA805" s="49"/>
      <c r="OFB805" s="49"/>
      <c r="OFC805" s="49"/>
      <c r="OFD805" s="49"/>
      <c r="OFE805" s="49"/>
      <c r="OFF805" s="49"/>
      <c r="OFG805" s="49"/>
      <c r="OFH805" s="49"/>
      <c r="OFI805" s="49"/>
      <c r="OFJ805" s="49"/>
      <c r="OFK805" s="49"/>
      <c r="OFL805" s="49"/>
      <c r="OFM805" s="49"/>
      <c r="OFN805" s="49"/>
      <c r="OFO805" s="49"/>
      <c r="OFP805" s="49"/>
      <c r="OFQ805" s="49"/>
      <c r="OFR805" s="49"/>
      <c r="OFS805" s="49"/>
      <c r="OFT805" s="49"/>
      <c r="OFU805" s="49"/>
      <c r="OFV805" s="49"/>
      <c r="OFW805" s="49"/>
      <c r="OFX805" s="49"/>
      <c r="OFY805" s="49"/>
      <c r="OFZ805" s="49"/>
      <c r="OGA805" s="49"/>
      <c r="OGB805" s="49"/>
      <c r="OGC805" s="49"/>
      <c r="OGD805" s="49"/>
      <c r="OGE805" s="49"/>
      <c r="OGF805" s="49"/>
      <c r="OGG805" s="49"/>
      <c r="OGH805" s="49"/>
      <c r="OGI805" s="49"/>
      <c r="OGJ805" s="49"/>
      <c r="OGK805" s="49"/>
      <c r="OGL805" s="49"/>
      <c r="OGM805" s="49"/>
      <c r="OGN805" s="49"/>
      <c r="OGO805" s="49"/>
      <c r="OGP805" s="49"/>
      <c r="OGQ805" s="49"/>
      <c r="OGR805" s="49"/>
      <c r="OGS805" s="49"/>
      <c r="OGT805" s="49"/>
      <c r="OGU805" s="49"/>
      <c r="OGV805" s="49"/>
      <c r="OGW805" s="49"/>
      <c r="OGX805" s="49"/>
      <c r="OGY805" s="49"/>
      <c r="OGZ805" s="49"/>
      <c r="OHA805" s="49"/>
      <c r="OHB805" s="49"/>
      <c r="OHC805" s="49"/>
      <c r="OHD805" s="49"/>
      <c r="OHE805" s="49"/>
      <c r="OHF805" s="49"/>
      <c r="OHG805" s="49"/>
      <c r="OHH805" s="49"/>
      <c r="OHI805" s="49"/>
      <c r="OHJ805" s="49"/>
      <c r="OHK805" s="49"/>
      <c r="OHL805" s="49"/>
      <c r="OHM805" s="49"/>
      <c r="OHN805" s="49"/>
      <c r="OHO805" s="49"/>
      <c r="OHP805" s="49"/>
      <c r="OHQ805" s="49"/>
      <c r="OHR805" s="49"/>
      <c r="OHS805" s="49"/>
      <c r="OHT805" s="49"/>
      <c r="OHU805" s="49"/>
      <c r="OHV805" s="49"/>
      <c r="OHW805" s="49"/>
      <c r="OHX805" s="49"/>
      <c r="OHY805" s="49"/>
      <c r="OHZ805" s="49"/>
      <c r="OIA805" s="49"/>
      <c r="OIB805" s="49"/>
      <c r="OIC805" s="49"/>
      <c r="OID805" s="49"/>
      <c r="OIE805" s="49"/>
      <c r="OIF805" s="49"/>
      <c r="OIG805" s="49"/>
      <c r="OIH805" s="49"/>
      <c r="OII805" s="49"/>
      <c r="OIJ805" s="49"/>
      <c r="OIK805" s="49"/>
      <c r="OIL805" s="49"/>
      <c r="OIM805" s="49"/>
      <c r="OIN805" s="49"/>
      <c r="OIO805" s="49"/>
      <c r="OIP805" s="49"/>
      <c r="OIQ805" s="49"/>
      <c r="OIR805" s="49"/>
      <c r="OIS805" s="49"/>
      <c r="OIT805" s="49"/>
      <c r="OIU805" s="49"/>
      <c r="OIV805" s="49"/>
      <c r="OIW805" s="49"/>
      <c r="OIX805" s="49"/>
      <c r="OIY805" s="49"/>
      <c r="OIZ805" s="49"/>
      <c r="OJA805" s="49"/>
      <c r="OJB805" s="49"/>
      <c r="OJC805" s="49"/>
      <c r="OJD805" s="49"/>
      <c r="OJE805" s="49"/>
      <c r="OJF805" s="49"/>
      <c r="OJG805" s="49"/>
      <c r="OJH805" s="49"/>
      <c r="OJI805" s="49"/>
      <c r="OJJ805" s="49"/>
      <c r="OJK805" s="49"/>
      <c r="OJL805" s="49"/>
      <c r="OJM805" s="49"/>
      <c r="OJN805" s="49"/>
      <c r="OJO805" s="49"/>
      <c r="OJP805" s="49"/>
      <c r="OJQ805" s="49"/>
      <c r="OJR805" s="49"/>
      <c r="OJS805" s="49"/>
      <c r="OJT805" s="49"/>
      <c r="OJU805" s="49"/>
      <c r="OJV805" s="49"/>
      <c r="OJW805" s="49"/>
      <c r="OJX805" s="49"/>
      <c r="OJY805" s="49"/>
      <c r="OJZ805" s="49"/>
      <c r="OKA805" s="49"/>
      <c r="OKB805" s="49"/>
      <c r="OKC805" s="49"/>
      <c r="OKD805" s="49"/>
      <c r="OKE805" s="49"/>
      <c r="OKF805" s="49"/>
      <c r="OKG805" s="49"/>
      <c r="OKH805" s="49"/>
      <c r="OKI805" s="49"/>
      <c r="OKJ805" s="49"/>
      <c r="OKK805" s="49"/>
      <c r="OKL805" s="49"/>
      <c r="OKM805" s="49"/>
      <c r="OKN805" s="49"/>
      <c r="OKO805" s="49"/>
      <c r="OKP805" s="49"/>
      <c r="OKQ805" s="49"/>
      <c r="OKR805" s="49"/>
      <c r="OKS805" s="49"/>
      <c r="OKT805" s="49"/>
      <c r="OKU805" s="49"/>
      <c r="OKV805" s="49"/>
      <c r="OKW805" s="49"/>
      <c r="OKX805" s="49"/>
      <c r="OKY805" s="49"/>
      <c r="OKZ805" s="49"/>
      <c r="OLA805" s="49"/>
      <c r="OLB805" s="49"/>
      <c r="OLC805" s="49"/>
      <c r="OLD805" s="49"/>
      <c r="OLE805" s="49"/>
      <c r="OLF805" s="49"/>
      <c r="OLG805" s="49"/>
      <c r="OLH805" s="49"/>
      <c r="OLI805" s="49"/>
      <c r="OLJ805" s="49"/>
      <c r="OLK805" s="49"/>
      <c r="OLL805" s="49"/>
      <c r="OLM805" s="49"/>
      <c r="OLN805" s="49"/>
      <c r="OLO805" s="49"/>
      <c r="OLP805" s="49"/>
      <c r="OLQ805" s="49"/>
      <c r="OLR805" s="49"/>
      <c r="OLS805" s="49"/>
      <c r="OLT805" s="49"/>
      <c r="OLU805" s="49"/>
      <c r="OLV805" s="49"/>
      <c r="OLW805" s="49"/>
      <c r="OLX805" s="49"/>
      <c r="OLY805" s="49"/>
      <c r="OLZ805" s="49"/>
      <c r="OMA805" s="49"/>
      <c r="OMB805" s="49"/>
      <c r="OMC805" s="49"/>
      <c r="OMD805" s="49"/>
      <c r="OME805" s="49"/>
      <c r="OMF805" s="49"/>
      <c r="OMG805" s="49"/>
      <c r="OMH805" s="49"/>
      <c r="OMI805" s="49"/>
      <c r="OMJ805" s="49"/>
      <c r="OMK805" s="49"/>
      <c r="OML805" s="49"/>
      <c r="OMM805" s="49"/>
      <c r="OMN805" s="49"/>
      <c r="OMO805" s="49"/>
      <c r="OMP805" s="49"/>
      <c r="OMQ805" s="49"/>
      <c r="OMR805" s="49"/>
      <c r="OMS805" s="49"/>
      <c r="OMT805" s="49"/>
      <c r="OMU805" s="49"/>
      <c r="OMV805" s="49"/>
      <c r="OMW805" s="49"/>
      <c r="OMX805" s="49"/>
      <c r="OMY805" s="49"/>
      <c r="OMZ805" s="49"/>
      <c r="ONA805" s="49"/>
      <c r="ONB805" s="49"/>
      <c r="ONC805" s="49"/>
      <c r="OND805" s="49"/>
      <c r="ONE805" s="49"/>
      <c r="ONF805" s="49"/>
      <c r="ONG805" s="49"/>
      <c r="ONH805" s="49"/>
      <c r="ONI805" s="49"/>
      <c r="ONJ805" s="49"/>
      <c r="ONK805" s="49"/>
      <c r="ONL805" s="49"/>
      <c r="ONM805" s="49"/>
      <c r="ONN805" s="49"/>
      <c r="ONO805" s="49"/>
      <c r="ONP805" s="49"/>
      <c r="ONQ805" s="49"/>
      <c r="ONR805" s="49"/>
      <c r="ONS805" s="49"/>
      <c r="ONT805" s="49"/>
      <c r="ONU805" s="49"/>
      <c r="ONV805" s="49"/>
      <c r="ONW805" s="49"/>
      <c r="ONX805" s="49"/>
      <c r="ONY805" s="49"/>
      <c r="ONZ805" s="49"/>
      <c r="OOA805" s="49"/>
      <c r="OOB805" s="49"/>
      <c r="OOC805" s="49"/>
      <c r="OOD805" s="49"/>
      <c r="OOE805" s="49"/>
      <c r="OOF805" s="49"/>
      <c r="OOG805" s="49"/>
      <c r="OOH805" s="49"/>
      <c r="OOI805" s="49"/>
      <c r="OOJ805" s="49"/>
      <c r="OOK805" s="49"/>
      <c r="OOL805" s="49"/>
      <c r="OOM805" s="49"/>
      <c r="OON805" s="49"/>
      <c r="OOO805" s="49"/>
      <c r="OOP805" s="49"/>
      <c r="OOQ805" s="49"/>
      <c r="OOR805" s="49"/>
      <c r="OOS805" s="49"/>
      <c r="OOT805" s="49"/>
      <c r="OOU805" s="49"/>
      <c r="OOV805" s="49"/>
      <c r="OOW805" s="49"/>
      <c r="OOX805" s="49"/>
      <c r="OOY805" s="49"/>
      <c r="OOZ805" s="49"/>
      <c r="OPA805" s="49"/>
      <c r="OPB805" s="49"/>
      <c r="OPC805" s="49"/>
      <c r="OPD805" s="49"/>
      <c r="OPE805" s="49"/>
      <c r="OPF805" s="49"/>
      <c r="OPG805" s="49"/>
      <c r="OPH805" s="49"/>
      <c r="OPI805" s="49"/>
      <c r="OPJ805" s="49"/>
      <c r="OPK805" s="49"/>
      <c r="OPL805" s="49"/>
      <c r="OPM805" s="49"/>
      <c r="OPN805" s="49"/>
      <c r="OPO805" s="49"/>
      <c r="OPP805" s="49"/>
      <c r="OPQ805" s="49"/>
      <c r="OPR805" s="49"/>
      <c r="OPS805" s="49"/>
      <c r="OPT805" s="49"/>
      <c r="OPU805" s="49"/>
      <c r="OPV805" s="49"/>
      <c r="OPW805" s="49"/>
      <c r="OPX805" s="49"/>
      <c r="OPY805" s="49"/>
      <c r="OPZ805" s="49"/>
      <c r="OQA805" s="49"/>
      <c r="OQB805" s="49"/>
      <c r="OQC805" s="49"/>
      <c r="OQD805" s="49"/>
      <c r="OQE805" s="49"/>
      <c r="OQF805" s="49"/>
      <c r="OQG805" s="49"/>
      <c r="OQH805" s="49"/>
      <c r="OQI805" s="49"/>
      <c r="OQJ805" s="49"/>
      <c r="OQK805" s="49"/>
      <c r="OQL805" s="49"/>
      <c r="OQM805" s="49"/>
      <c r="OQN805" s="49"/>
      <c r="OQO805" s="49"/>
      <c r="OQP805" s="49"/>
      <c r="OQQ805" s="49"/>
      <c r="OQR805" s="49"/>
      <c r="OQS805" s="49"/>
      <c r="OQT805" s="49"/>
      <c r="OQU805" s="49"/>
      <c r="OQV805" s="49"/>
      <c r="OQW805" s="49"/>
      <c r="OQX805" s="49"/>
      <c r="OQY805" s="49"/>
      <c r="OQZ805" s="49"/>
      <c r="ORA805" s="49"/>
      <c r="ORB805" s="49"/>
      <c r="ORC805" s="49"/>
      <c r="ORD805" s="49"/>
      <c r="ORE805" s="49"/>
      <c r="ORF805" s="49"/>
      <c r="ORG805" s="49"/>
      <c r="ORH805" s="49"/>
      <c r="ORI805" s="49"/>
      <c r="ORJ805" s="49"/>
      <c r="ORK805" s="49"/>
      <c r="ORL805" s="49"/>
      <c r="ORM805" s="49"/>
      <c r="ORN805" s="49"/>
      <c r="ORO805" s="49"/>
      <c r="ORP805" s="49"/>
      <c r="ORQ805" s="49"/>
      <c r="ORR805" s="49"/>
      <c r="ORS805" s="49"/>
      <c r="ORT805" s="49"/>
      <c r="ORU805" s="49"/>
      <c r="ORV805" s="49"/>
      <c r="ORW805" s="49"/>
      <c r="ORX805" s="49"/>
      <c r="ORY805" s="49"/>
      <c r="ORZ805" s="49"/>
      <c r="OSA805" s="49"/>
      <c r="OSB805" s="49"/>
      <c r="OSC805" s="49"/>
      <c r="OSD805" s="49"/>
      <c r="OSE805" s="49"/>
      <c r="OSF805" s="49"/>
      <c r="OSG805" s="49"/>
      <c r="OSH805" s="49"/>
      <c r="OSI805" s="49"/>
      <c r="OSJ805" s="49"/>
      <c r="OSK805" s="49"/>
      <c r="OSL805" s="49"/>
      <c r="OSM805" s="49"/>
      <c r="OSN805" s="49"/>
      <c r="OSO805" s="49"/>
      <c r="OSP805" s="49"/>
      <c r="OSQ805" s="49"/>
      <c r="OSR805" s="49"/>
      <c r="OSS805" s="49"/>
      <c r="OST805" s="49"/>
      <c r="OSU805" s="49"/>
      <c r="OSV805" s="49"/>
      <c r="OSW805" s="49"/>
      <c r="OSX805" s="49"/>
      <c r="OSY805" s="49"/>
      <c r="OSZ805" s="49"/>
      <c r="OTA805" s="49"/>
      <c r="OTB805" s="49"/>
      <c r="OTC805" s="49"/>
      <c r="OTD805" s="49"/>
      <c r="OTE805" s="49"/>
      <c r="OTF805" s="49"/>
      <c r="OTG805" s="49"/>
      <c r="OTH805" s="49"/>
      <c r="OTI805" s="49"/>
      <c r="OTJ805" s="49"/>
      <c r="OTK805" s="49"/>
      <c r="OTL805" s="49"/>
      <c r="OTM805" s="49"/>
      <c r="OTN805" s="49"/>
      <c r="OTO805" s="49"/>
      <c r="OTP805" s="49"/>
      <c r="OTQ805" s="49"/>
      <c r="OTR805" s="49"/>
      <c r="OTS805" s="49"/>
      <c r="OTT805" s="49"/>
      <c r="OTU805" s="49"/>
      <c r="OTV805" s="49"/>
      <c r="OTW805" s="49"/>
      <c r="OTX805" s="49"/>
      <c r="OTY805" s="49"/>
      <c r="OTZ805" s="49"/>
      <c r="OUA805" s="49"/>
      <c r="OUB805" s="49"/>
      <c r="OUC805" s="49"/>
      <c r="OUD805" s="49"/>
      <c r="OUE805" s="49"/>
      <c r="OUF805" s="49"/>
      <c r="OUG805" s="49"/>
      <c r="OUH805" s="49"/>
      <c r="OUI805" s="49"/>
      <c r="OUJ805" s="49"/>
      <c r="OUK805" s="49"/>
      <c r="OUL805" s="49"/>
      <c r="OUM805" s="49"/>
      <c r="OUN805" s="49"/>
      <c r="OUO805" s="49"/>
      <c r="OUP805" s="49"/>
      <c r="OUQ805" s="49"/>
      <c r="OUR805" s="49"/>
      <c r="OUS805" s="49"/>
      <c r="OUT805" s="49"/>
      <c r="OUU805" s="49"/>
      <c r="OUV805" s="49"/>
      <c r="OUW805" s="49"/>
      <c r="OUX805" s="49"/>
      <c r="OUY805" s="49"/>
      <c r="OUZ805" s="49"/>
      <c r="OVA805" s="49"/>
      <c r="OVB805" s="49"/>
      <c r="OVC805" s="49"/>
      <c r="OVD805" s="49"/>
      <c r="OVE805" s="49"/>
      <c r="OVF805" s="49"/>
      <c r="OVG805" s="49"/>
      <c r="OVH805" s="49"/>
      <c r="OVI805" s="49"/>
      <c r="OVJ805" s="49"/>
      <c r="OVK805" s="49"/>
      <c r="OVL805" s="49"/>
      <c r="OVM805" s="49"/>
      <c r="OVN805" s="49"/>
      <c r="OVO805" s="49"/>
      <c r="OVP805" s="49"/>
      <c r="OVQ805" s="49"/>
      <c r="OVR805" s="49"/>
      <c r="OVS805" s="49"/>
      <c r="OVT805" s="49"/>
      <c r="OVU805" s="49"/>
      <c r="OVV805" s="49"/>
      <c r="OVW805" s="49"/>
      <c r="OVX805" s="49"/>
      <c r="OVY805" s="49"/>
      <c r="OVZ805" s="49"/>
      <c r="OWA805" s="49"/>
      <c r="OWB805" s="49"/>
      <c r="OWC805" s="49"/>
      <c r="OWD805" s="49"/>
      <c r="OWE805" s="49"/>
      <c r="OWF805" s="49"/>
      <c r="OWG805" s="49"/>
      <c r="OWH805" s="49"/>
      <c r="OWI805" s="49"/>
      <c r="OWJ805" s="49"/>
      <c r="OWK805" s="49"/>
      <c r="OWL805" s="49"/>
      <c r="OWM805" s="49"/>
      <c r="OWN805" s="49"/>
      <c r="OWO805" s="49"/>
      <c r="OWP805" s="49"/>
      <c r="OWQ805" s="49"/>
      <c r="OWR805" s="49"/>
      <c r="OWS805" s="49"/>
      <c r="OWT805" s="49"/>
      <c r="OWU805" s="49"/>
      <c r="OWV805" s="49"/>
      <c r="OWW805" s="49"/>
      <c r="OWX805" s="49"/>
      <c r="OWY805" s="49"/>
      <c r="OWZ805" s="49"/>
      <c r="OXA805" s="49"/>
      <c r="OXB805" s="49"/>
      <c r="OXC805" s="49"/>
      <c r="OXD805" s="49"/>
      <c r="OXE805" s="49"/>
      <c r="OXF805" s="49"/>
      <c r="OXG805" s="49"/>
      <c r="OXH805" s="49"/>
      <c r="OXI805" s="49"/>
      <c r="OXJ805" s="49"/>
      <c r="OXK805" s="49"/>
      <c r="OXL805" s="49"/>
      <c r="OXM805" s="49"/>
      <c r="OXN805" s="49"/>
      <c r="OXO805" s="49"/>
      <c r="OXP805" s="49"/>
      <c r="OXQ805" s="49"/>
      <c r="OXR805" s="49"/>
      <c r="OXS805" s="49"/>
      <c r="OXT805" s="49"/>
      <c r="OXU805" s="49"/>
      <c r="OXV805" s="49"/>
      <c r="OXW805" s="49"/>
      <c r="OXX805" s="49"/>
      <c r="OXY805" s="49"/>
      <c r="OXZ805" s="49"/>
      <c r="OYA805" s="49"/>
      <c r="OYB805" s="49"/>
      <c r="OYC805" s="49"/>
      <c r="OYD805" s="49"/>
      <c r="OYE805" s="49"/>
      <c r="OYF805" s="49"/>
      <c r="OYG805" s="49"/>
      <c r="OYH805" s="49"/>
      <c r="OYI805" s="49"/>
      <c r="OYJ805" s="49"/>
      <c r="OYK805" s="49"/>
      <c r="OYL805" s="49"/>
      <c r="OYM805" s="49"/>
      <c r="OYN805" s="49"/>
      <c r="OYO805" s="49"/>
      <c r="OYP805" s="49"/>
      <c r="OYQ805" s="49"/>
      <c r="OYR805" s="49"/>
      <c r="OYS805" s="49"/>
      <c r="OYT805" s="49"/>
      <c r="OYU805" s="49"/>
      <c r="OYV805" s="49"/>
      <c r="OYW805" s="49"/>
      <c r="OYX805" s="49"/>
      <c r="OYY805" s="49"/>
      <c r="OYZ805" s="49"/>
      <c r="OZA805" s="49"/>
      <c r="OZB805" s="49"/>
      <c r="OZC805" s="49"/>
      <c r="OZD805" s="49"/>
      <c r="OZE805" s="49"/>
      <c r="OZF805" s="49"/>
      <c r="OZG805" s="49"/>
      <c r="OZH805" s="49"/>
      <c r="OZI805" s="49"/>
      <c r="OZJ805" s="49"/>
      <c r="OZK805" s="49"/>
      <c r="OZL805" s="49"/>
      <c r="OZM805" s="49"/>
      <c r="OZN805" s="49"/>
      <c r="OZO805" s="49"/>
      <c r="OZP805" s="49"/>
      <c r="OZQ805" s="49"/>
      <c r="OZR805" s="49"/>
      <c r="OZS805" s="49"/>
      <c r="OZT805" s="49"/>
      <c r="OZU805" s="49"/>
      <c r="OZV805" s="49"/>
      <c r="OZW805" s="49"/>
      <c r="OZX805" s="49"/>
      <c r="OZY805" s="49"/>
      <c r="OZZ805" s="49"/>
      <c r="PAA805" s="49"/>
      <c r="PAB805" s="49"/>
      <c r="PAC805" s="49"/>
      <c r="PAD805" s="49"/>
      <c r="PAE805" s="49"/>
      <c r="PAF805" s="49"/>
      <c r="PAG805" s="49"/>
      <c r="PAH805" s="49"/>
      <c r="PAI805" s="49"/>
      <c r="PAJ805" s="49"/>
      <c r="PAK805" s="49"/>
      <c r="PAL805" s="49"/>
      <c r="PAM805" s="49"/>
      <c r="PAN805" s="49"/>
      <c r="PAO805" s="49"/>
      <c r="PAP805" s="49"/>
      <c r="PAQ805" s="49"/>
      <c r="PAR805" s="49"/>
      <c r="PAS805" s="49"/>
      <c r="PAT805" s="49"/>
      <c r="PAU805" s="49"/>
      <c r="PAV805" s="49"/>
      <c r="PAW805" s="49"/>
      <c r="PAX805" s="49"/>
      <c r="PAY805" s="49"/>
      <c r="PAZ805" s="49"/>
      <c r="PBA805" s="49"/>
      <c r="PBB805" s="49"/>
      <c r="PBC805" s="49"/>
      <c r="PBD805" s="49"/>
      <c r="PBE805" s="49"/>
      <c r="PBF805" s="49"/>
      <c r="PBG805" s="49"/>
      <c r="PBH805" s="49"/>
      <c r="PBI805" s="49"/>
      <c r="PBJ805" s="49"/>
      <c r="PBK805" s="49"/>
      <c r="PBL805" s="49"/>
      <c r="PBM805" s="49"/>
      <c r="PBN805" s="49"/>
      <c r="PBO805" s="49"/>
      <c r="PBP805" s="49"/>
      <c r="PBQ805" s="49"/>
      <c r="PBR805" s="49"/>
      <c r="PBS805" s="49"/>
      <c r="PBT805" s="49"/>
      <c r="PBU805" s="49"/>
      <c r="PBV805" s="49"/>
      <c r="PBW805" s="49"/>
      <c r="PBX805" s="49"/>
      <c r="PBY805" s="49"/>
      <c r="PBZ805" s="49"/>
      <c r="PCA805" s="49"/>
      <c r="PCB805" s="49"/>
      <c r="PCC805" s="49"/>
      <c r="PCD805" s="49"/>
      <c r="PCE805" s="49"/>
      <c r="PCF805" s="49"/>
      <c r="PCG805" s="49"/>
      <c r="PCH805" s="49"/>
      <c r="PCI805" s="49"/>
      <c r="PCJ805" s="49"/>
      <c r="PCK805" s="49"/>
      <c r="PCL805" s="49"/>
      <c r="PCM805" s="49"/>
      <c r="PCN805" s="49"/>
      <c r="PCO805" s="49"/>
      <c r="PCP805" s="49"/>
      <c r="PCQ805" s="49"/>
      <c r="PCR805" s="49"/>
      <c r="PCS805" s="49"/>
      <c r="PCT805" s="49"/>
      <c r="PCU805" s="49"/>
      <c r="PCV805" s="49"/>
      <c r="PCW805" s="49"/>
      <c r="PCX805" s="49"/>
      <c r="PCY805" s="49"/>
      <c r="PCZ805" s="49"/>
      <c r="PDA805" s="49"/>
      <c r="PDB805" s="49"/>
      <c r="PDC805" s="49"/>
      <c r="PDD805" s="49"/>
      <c r="PDE805" s="49"/>
      <c r="PDF805" s="49"/>
      <c r="PDG805" s="49"/>
      <c r="PDH805" s="49"/>
      <c r="PDI805" s="49"/>
      <c r="PDJ805" s="49"/>
      <c r="PDK805" s="49"/>
      <c r="PDL805" s="49"/>
      <c r="PDM805" s="49"/>
      <c r="PDN805" s="49"/>
      <c r="PDO805" s="49"/>
      <c r="PDP805" s="49"/>
      <c r="PDQ805" s="49"/>
      <c r="PDR805" s="49"/>
      <c r="PDS805" s="49"/>
      <c r="PDT805" s="49"/>
      <c r="PDU805" s="49"/>
      <c r="PDV805" s="49"/>
      <c r="PDW805" s="49"/>
      <c r="PDX805" s="49"/>
      <c r="PDY805" s="49"/>
      <c r="PDZ805" s="49"/>
      <c r="PEA805" s="49"/>
      <c r="PEB805" s="49"/>
      <c r="PEC805" s="49"/>
      <c r="PED805" s="49"/>
      <c r="PEE805" s="49"/>
      <c r="PEF805" s="49"/>
      <c r="PEG805" s="49"/>
      <c r="PEH805" s="49"/>
      <c r="PEI805" s="49"/>
      <c r="PEJ805" s="49"/>
      <c r="PEK805" s="49"/>
      <c r="PEL805" s="49"/>
      <c r="PEM805" s="49"/>
      <c r="PEN805" s="49"/>
      <c r="PEO805" s="49"/>
      <c r="PEP805" s="49"/>
      <c r="PEQ805" s="49"/>
      <c r="PER805" s="49"/>
      <c r="PES805" s="49"/>
      <c r="PET805" s="49"/>
      <c r="PEU805" s="49"/>
      <c r="PEV805" s="49"/>
      <c r="PEW805" s="49"/>
      <c r="PEX805" s="49"/>
      <c r="PEY805" s="49"/>
      <c r="PEZ805" s="49"/>
      <c r="PFA805" s="49"/>
      <c r="PFB805" s="49"/>
      <c r="PFC805" s="49"/>
      <c r="PFD805" s="49"/>
      <c r="PFE805" s="49"/>
      <c r="PFF805" s="49"/>
      <c r="PFG805" s="49"/>
      <c r="PFH805" s="49"/>
      <c r="PFI805" s="49"/>
      <c r="PFJ805" s="49"/>
      <c r="PFK805" s="49"/>
      <c r="PFL805" s="49"/>
      <c r="PFM805" s="49"/>
      <c r="PFN805" s="49"/>
      <c r="PFO805" s="49"/>
      <c r="PFP805" s="49"/>
      <c r="PFQ805" s="49"/>
      <c r="PFR805" s="49"/>
      <c r="PFS805" s="49"/>
      <c r="PFT805" s="49"/>
      <c r="PFU805" s="49"/>
      <c r="PFV805" s="49"/>
      <c r="PFW805" s="49"/>
      <c r="PFX805" s="49"/>
      <c r="PFY805" s="49"/>
      <c r="PFZ805" s="49"/>
      <c r="PGA805" s="49"/>
      <c r="PGB805" s="49"/>
      <c r="PGC805" s="49"/>
      <c r="PGD805" s="49"/>
      <c r="PGE805" s="49"/>
      <c r="PGF805" s="49"/>
      <c r="PGG805" s="49"/>
      <c r="PGH805" s="49"/>
      <c r="PGI805" s="49"/>
      <c r="PGJ805" s="49"/>
      <c r="PGK805" s="49"/>
      <c r="PGL805" s="49"/>
      <c r="PGM805" s="49"/>
      <c r="PGN805" s="49"/>
      <c r="PGO805" s="49"/>
      <c r="PGP805" s="49"/>
      <c r="PGQ805" s="49"/>
      <c r="PGR805" s="49"/>
      <c r="PGS805" s="49"/>
      <c r="PGT805" s="49"/>
      <c r="PGU805" s="49"/>
      <c r="PGV805" s="49"/>
      <c r="PGW805" s="49"/>
      <c r="PGX805" s="49"/>
      <c r="PGY805" s="49"/>
      <c r="PGZ805" s="49"/>
      <c r="PHA805" s="49"/>
      <c r="PHB805" s="49"/>
      <c r="PHC805" s="49"/>
      <c r="PHD805" s="49"/>
      <c r="PHE805" s="49"/>
      <c r="PHF805" s="49"/>
      <c r="PHG805" s="49"/>
      <c r="PHH805" s="49"/>
      <c r="PHI805" s="49"/>
      <c r="PHJ805" s="49"/>
      <c r="PHK805" s="49"/>
      <c r="PHL805" s="49"/>
      <c r="PHM805" s="49"/>
      <c r="PHN805" s="49"/>
      <c r="PHO805" s="49"/>
      <c r="PHP805" s="49"/>
      <c r="PHQ805" s="49"/>
      <c r="PHR805" s="49"/>
      <c r="PHS805" s="49"/>
      <c r="PHT805" s="49"/>
      <c r="PHU805" s="49"/>
      <c r="PHV805" s="49"/>
      <c r="PHW805" s="49"/>
      <c r="PHX805" s="49"/>
      <c r="PHY805" s="49"/>
      <c r="PHZ805" s="49"/>
      <c r="PIA805" s="49"/>
      <c r="PIB805" s="49"/>
      <c r="PIC805" s="49"/>
      <c r="PID805" s="49"/>
      <c r="PIE805" s="49"/>
      <c r="PIF805" s="49"/>
      <c r="PIG805" s="49"/>
      <c r="PIH805" s="49"/>
      <c r="PII805" s="49"/>
      <c r="PIJ805" s="49"/>
      <c r="PIK805" s="49"/>
      <c r="PIL805" s="49"/>
      <c r="PIM805" s="49"/>
      <c r="PIN805" s="49"/>
      <c r="PIO805" s="49"/>
      <c r="PIP805" s="49"/>
      <c r="PIQ805" s="49"/>
      <c r="PIR805" s="49"/>
      <c r="PIS805" s="49"/>
      <c r="PIT805" s="49"/>
      <c r="PIU805" s="49"/>
      <c r="PIV805" s="49"/>
      <c r="PIW805" s="49"/>
      <c r="PIX805" s="49"/>
      <c r="PIY805" s="49"/>
      <c r="PIZ805" s="49"/>
      <c r="PJA805" s="49"/>
      <c r="PJB805" s="49"/>
      <c r="PJC805" s="49"/>
      <c r="PJD805" s="49"/>
      <c r="PJE805" s="49"/>
      <c r="PJF805" s="49"/>
      <c r="PJG805" s="49"/>
      <c r="PJH805" s="49"/>
      <c r="PJI805" s="49"/>
      <c r="PJJ805" s="49"/>
      <c r="PJK805" s="49"/>
      <c r="PJL805" s="49"/>
      <c r="PJM805" s="49"/>
      <c r="PJN805" s="49"/>
      <c r="PJO805" s="49"/>
      <c r="PJP805" s="49"/>
      <c r="PJQ805" s="49"/>
      <c r="PJR805" s="49"/>
      <c r="PJS805" s="49"/>
      <c r="PJT805" s="49"/>
      <c r="PJU805" s="49"/>
      <c r="PJV805" s="49"/>
      <c r="PJW805" s="49"/>
      <c r="PJX805" s="49"/>
      <c r="PJY805" s="49"/>
      <c r="PJZ805" s="49"/>
      <c r="PKA805" s="49"/>
      <c r="PKB805" s="49"/>
      <c r="PKC805" s="49"/>
      <c r="PKD805" s="49"/>
      <c r="PKE805" s="49"/>
      <c r="PKF805" s="49"/>
      <c r="PKG805" s="49"/>
      <c r="PKH805" s="49"/>
      <c r="PKI805" s="49"/>
      <c r="PKJ805" s="49"/>
      <c r="PKK805" s="49"/>
      <c r="PKL805" s="49"/>
      <c r="PKM805" s="49"/>
      <c r="PKN805" s="49"/>
      <c r="PKO805" s="49"/>
      <c r="PKP805" s="49"/>
      <c r="PKQ805" s="49"/>
      <c r="PKR805" s="49"/>
      <c r="PKS805" s="49"/>
      <c r="PKT805" s="49"/>
      <c r="PKU805" s="49"/>
      <c r="PKV805" s="49"/>
      <c r="PKW805" s="49"/>
      <c r="PKX805" s="49"/>
      <c r="PKY805" s="49"/>
      <c r="PKZ805" s="49"/>
      <c r="PLA805" s="49"/>
      <c r="PLB805" s="49"/>
      <c r="PLC805" s="49"/>
      <c r="PLD805" s="49"/>
      <c r="PLE805" s="49"/>
      <c r="PLF805" s="49"/>
      <c r="PLG805" s="49"/>
      <c r="PLH805" s="49"/>
      <c r="PLI805" s="49"/>
      <c r="PLJ805" s="49"/>
      <c r="PLK805" s="49"/>
      <c r="PLL805" s="49"/>
      <c r="PLM805" s="49"/>
      <c r="PLN805" s="49"/>
      <c r="PLO805" s="49"/>
      <c r="PLP805" s="49"/>
      <c r="PLQ805" s="49"/>
      <c r="PLR805" s="49"/>
      <c r="PLS805" s="49"/>
      <c r="PLT805" s="49"/>
      <c r="PLU805" s="49"/>
      <c r="PLV805" s="49"/>
      <c r="PLW805" s="49"/>
      <c r="PLX805" s="49"/>
      <c r="PLY805" s="49"/>
      <c r="PLZ805" s="49"/>
      <c r="PMA805" s="49"/>
      <c r="PMB805" s="49"/>
      <c r="PMC805" s="49"/>
      <c r="PMD805" s="49"/>
      <c r="PME805" s="49"/>
      <c r="PMF805" s="49"/>
      <c r="PMG805" s="49"/>
      <c r="PMH805" s="49"/>
      <c r="PMI805" s="49"/>
      <c r="PMJ805" s="49"/>
      <c r="PMK805" s="49"/>
      <c r="PML805" s="49"/>
      <c r="PMM805" s="49"/>
      <c r="PMN805" s="49"/>
      <c r="PMO805" s="49"/>
      <c r="PMP805" s="49"/>
      <c r="PMQ805" s="49"/>
      <c r="PMR805" s="49"/>
      <c r="PMS805" s="49"/>
      <c r="PMT805" s="49"/>
      <c r="PMU805" s="49"/>
      <c r="PMV805" s="49"/>
      <c r="PMW805" s="49"/>
      <c r="PMX805" s="49"/>
      <c r="PMY805" s="49"/>
      <c r="PMZ805" s="49"/>
      <c r="PNA805" s="49"/>
      <c r="PNB805" s="49"/>
      <c r="PNC805" s="49"/>
      <c r="PND805" s="49"/>
      <c r="PNE805" s="49"/>
      <c r="PNF805" s="49"/>
      <c r="PNG805" s="49"/>
      <c r="PNH805" s="49"/>
      <c r="PNI805" s="49"/>
      <c r="PNJ805" s="49"/>
      <c r="PNK805" s="49"/>
      <c r="PNL805" s="49"/>
      <c r="PNM805" s="49"/>
      <c r="PNN805" s="49"/>
      <c r="PNO805" s="49"/>
      <c r="PNP805" s="49"/>
      <c r="PNQ805" s="49"/>
      <c r="PNR805" s="49"/>
      <c r="PNS805" s="49"/>
      <c r="PNT805" s="49"/>
      <c r="PNU805" s="49"/>
      <c r="PNV805" s="49"/>
      <c r="PNW805" s="49"/>
      <c r="PNX805" s="49"/>
      <c r="PNY805" s="49"/>
      <c r="PNZ805" s="49"/>
      <c r="POA805" s="49"/>
      <c r="POB805" s="49"/>
      <c r="POC805" s="49"/>
      <c r="POD805" s="49"/>
      <c r="POE805" s="49"/>
      <c r="POF805" s="49"/>
      <c r="POG805" s="49"/>
      <c r="POH805" s="49"/>
      <c r="POI805" s="49"/>
      <c r="POJ805" s="49"/>
      <c r="POK805" s="49"/>
      <c r="POL805" s="49"/>
      <c r="POM805" s="49"/>
      <c r="PON805" s="49"/>
      <c r="POO805" s="49"/>
      <c r="POP805" s="49"/>
      <c r="POQ805" s="49"/>
      <c r="POR805" s="49"/>
      <c r="POS805" s="49"/>
      <c r="POT805" s="49"/>
      <c r="POU805" s="49"/>
      <c r="POV805" s="49"/>
      <c r="POW805" s="49"/>
      <c r="POX805" s="49"/>
      <c r="POY805" s="49"/>
      <c r="POZ805" s="49"/>
      <c r="PPA805" s="49"/>
      <c r="PPB805" s="49"/>
      <c r="PPC805" s="49"/>
      <c r="PPD805" s="49"/>
      <c r="PPE805" s="49"/>
      <c r="PPF805" s="49"/>
      <c r="PPG805" s="49"/>
      <c r="PPH805" s="49"/>
      <c r="PPI805" s="49"/>
      <c r="PPJ805" s="49"/>
      <c r="PPK805" s="49"/>
      <c r="PPL805" s="49"/>
      <c r="PPM805" s="49"/>
      <c r="PPN805" s="49"/>
      <c r="PPO805" s="49"/>
      <c r="PPP805" s="49"/>
      <c r="PPQ805" s="49"/>
      <c r="PPR805" s="49"/>
      <c r="PPS805" s="49"/>
      <c r="PPT805" s="49"/>
      <c r="PPU805" s="49"/>
      <c r="PPV805" s="49"/>
      <c r="PPW805" s="49"/>
      <c r="PPX805" s="49"/>
      <c r="PPY805" s="49"/>
      <c r="PPZ805" s="49"/>
      <c r="PQA805" s="49"/>
      <c r="PQB805" s="49"/>
      <c r="PQC805" s="49"/>
      <c r="PQD805" s="49"/>
      <c r="PQE805" s="49"/>
      <c r="PQF805" s="49"/>
      <c r="PQG805" s="49"/>
      <c r="PQH805" s="49"/>
      <c r="PQI805" s="49"/>
      <c r="PQJ805" s="49"/>
      <c r="PQK805" s="49"/>
      <c r="PQL805" s="49"/>
      <c r="PQM805" s="49"/>
      <c r="PQN805" s="49"/>
      <c r="PQO805" s="49"/>
      <c r="PQP805" s="49"/>
      <c r="PQQ805" s="49"/>
      <c r="PQR805" s="49"/>
      <c r="PQS805" s="49"/>
      <c r="PQT805" s="49"/>
      <c r="PQU805" s="49"/>
      <c r="PQV805" s="49"/>
      <c r="PQW805" s="49"/>
      <c r="PQX805" s="49"/>
      <c r="PQY805" s="49"/>
      <c r="PQZ805" s="49"/>
      <c r="PRA805" s="49"/>
      <c r="PRB805" s="49"/>
      <c r="PRC805" s="49"/>
      <c r="PRD805" s="49"/>
      <c r="PRE805" s="49"/>
      <c r="PRF805" s="49"/>
      <c r="PRG805" s="49"/>
      <c r="PRH805" s="49"/>
      <c r="PRI805" s="49"/>
      <c r="PRJ805" s="49"/>
      <c r="PRK805" s="49"/>
      <c r="PRL805" s="49"/>
      <c r="PRM805" s="49"/>
      <c r="PRN805" s="49"/>
      <c r="PRO805" s="49"/>
      <c r="PRP805" s="49"/>
      <c r="PRQ805" s="49"/>
      <c r="PRR805" s="49"/>
      <c r="PRS805" s="49"/>
      <c r="PRT805" s="49"/>
      <c r="PRU805" s="49"/>
      <c r="PRV805" s="49"/>
      <c r="PRW805" s="49"/>
      <c r="PRX805" s="49"/>
      <c r="PRY805" s="49"/>
      <c r="PRZ805" s="49"/>
      <c r="PSA805" s="49"/>
      <c r="PSB805" s="49"/>
      <c r="PSC805" s="49"/>
      <c r="PSD805" s="49"/>
      <c r="PSE805" s="49"/>
      <c r="PSF805" s="49"/>
      <c r="PSG805" s="49"/>
      <c r="PSH805" s="49"/>
      <c r="PSI805" s="49"/>
      <c r="PSJ805" s="49"/>
      <c r="PSK805" s="49"/>
      <c r="PSL805" s="49"/>
      <c r="PSM805" s="49"/>
      <c r="PSN805" s="49"/>
      <c r="PSO805" s="49"/>
      <c r="PSP805" s="49"/>
      <c r="PSQ805" s="49"/>
      <c r="PSR805" s="49"/>
      <c r="PSS805" s="49"/>
      <c r="PST805" s="49"/>
      <c r="PSU805" s="49"/>
      <c r="PSV805" s="49"/>
      <c r="PSW805" s="49"/>
      <c r="PSX805" s="49"/>
      <c r="PSY805" s="49"/>
      <c r="PSZ805" s="49"/>
      <c r="PTA805" s="49"/>
      <c r="PTB805" s="49"/>
      <c r="PTC805" s="49"/>
      <c r="PTD805" s="49"/>
      <c r="PTE805" s="49"/>
      <c r="PTF805" s="49"/>
      <c r="PTG805" s="49"/>
      <c r="PTH805" s="49"/>
      <c r="PTI805" s="49"/>
      <c r="PTJ805" s="49"/>
      <c r="PTK805" s="49"/>
      <c r="PTL805" s="49"/>
      <c r="PTM805" s="49"/>
      <c r="PTN805" s="49"/>
      <c r="PTO805" s="49"/>
      <c r="PTP805" s="49"/>
      <c r="PTQ805" s="49"/>
      <c r="PTR805" s="49"/>
      <c r="PTS805" s="49"/>
      <c r="PTT805" s="49"/>
      <c r="PTU805" s="49"/>
      <c r="PTV805" s="49"/>
      <c r="PTW805" s="49"/>
      <c r="PTX805" s="49"/>
      <c r="PTY805" s="49"/>
      <c r="PTZ805" s="49"/>
      <c r="PUA805" s="49"/>
      <c r="PUB805" s="49"/>
      <c r="PUC805" s="49"/>
      <c r="PUD805" s="49"/>
      <c r="PUE805" s="49"/>
      <c r="PUF805" s="49"/>
      <c r="PUG805" s="49"/>
      <c r="PUH805" s="49"/>
      <c r="PUI805" s="49"/>
      <c r="PUJ805" s="49"/>
      <c r="PUK805" s="49"/>
      <c r="PUL805" s="49"/>
      <c r="PUM805" s="49"/>
      <c r="PUN805" s="49"/>
      <c r="PUO805" s="49"/>
      <c r="PUP805" s="49"/>
      <c r="PUQ805" s="49"/>
      <c r="PUR805" s="49"/>
      <c r="PUS805" s="49"/>
      <c r="PUT805" s="49"/>
      <c r="PUU805" s="49"/>
      <c r="PUV805" s="49"/>
      <c r="PUW805" s="49"/>
      <c r="PUX805" s="49"/>
      <c r="PUY805" s="49"/>
      <c r="PUZ805" s="49"/>
      <c r="PVA805" s="49"/>
      <c r="PVB805" s="49"/>
      <c r="PVC805" s="49"/>
      <c r="PVD805" s="49"/>
      <c r="PVE805" s="49"/>
      <c r="PVF805" s="49"/>
      <c r="PVG805" s="49"/>
      <c r="PVH805" s="49"/>
      <c r="PVI805" s="49"/>
      <c r="PVJ805" s="49"/>
      <c r="PVK805" s="49"/>
      <c r="PVL805" s="49"/>
      <c r="PVM805" s="49"/>
      <c r="PVN805" s="49"/>
      <c r="PVO805" s="49"/>
      <c r="PVP805" s="49"/>
      <c r="PVQ805" s="49"/>
      <c r="PVR805" s="49"/>
      <c r="PVS805" s="49"/>
      <c r="PVT805" s="49"/>
      <c r="PVU805" s="49"/>
      <c r="PVV805" s="49"/>
      <c r="PVW805" s="49"/>
      <c r="PVX805" s="49"/>
      <c r="PVY805" s="49"/>
      <c r="PVZ805" s="49"/>
      <c r="PWA805" s="49"/>
      <c r="PWB805" s="49"/>
      <c r="PWC805" s="49"/>
      <c r="PWD805" s="49"/>
      <c r="PWE805" s="49"/>
      <c r="PWF805" s="49"/>
      <c r="PWG805" s="49"/>
      <c r="PWH805" s="49"/>
      <c r="PWI805" s="49"/>
      <c r="PWJ805" s="49"/>
      <c r="PWK805" s="49"/>
      <c r="PWL805" s="49"/>
      <c r="PWM805" s="49"/>
      <c r="PWN805" s="49"/>
      <c r="PWO805" s="49"/>
      <c r="PWP805" s="49"/>
      <c r="PWQ805" s="49"/>
      <c r="PWR805" s="49"/>
      <c r="PWS805" s="49"/>
      <c r="PWT805" s="49"/>
      <c r="PWU805" s="49"/>
      <c r="PWV805" s="49"/>
      <c r="PWW805" s="49"/>
      <c r="PWX805" s="49"/>
      <c r="PWY805" s="49"/>
      <c r="PWZ805" s="49"/>
      <c r="PXA805" s="49"/>
      <c r="PXB805" s="49"/>
      <c r="PXC805" s="49"/>
      <c r="PXD805" s="49"/>
      <c r="PXE805" s="49"/>
      <c r="PXF805" s="49"/>
      <c r="PXG805" s="49"/>
      <c r="PXH805" s="49"/>
      <c r="PXI805" s="49"/>
      <c r="PXJ805" s="49"/>
      <c r="PXK805" s="49"/>
      <c r="PXL805" s="49"/>
      <c r="PXM805" s="49"/>
      <c r="PXN805" s="49"/>
      <c r="PXO805" s="49"/>
      <c r="PXP805" s="49"/>
      <c r="PXQ805" s="49"/>
      <c r="PXR805" s="49"/>
      <c r="PXS805" s="49"/>
      <c r="PXT805" s="49"/>
      <c r="PXU805" s="49"/>
      <c r="PXV805" s="49"/>
      <c r="PXW805" s="49"/>
      <c r="PXX805" s="49"/>
      <c r="PXY805" s="49"/>
      <c r="PXZ805" s="49"/>
      <c r="PYA805" s="49"/>
      <c r="PYB805" s="49"/>
      <c r="PYC805" s="49"/>
      <c r="PYD805" s="49"/>
      <c r="PYE805" s="49"/>
      <c r="PYF805" s="49"/>
      <c r="PYG805" s="49"/>
      <c r="PYH805" s="49"/>
      <c r="PYI805" s="49"/>
      <c r="PYJ805" s="49"/>
      <c r="PYK805" s="49"/>
      <c r="PYL805" s="49"/>
      <c r="PYM805" s="49"/>
      <c r="PYN805" s="49"/>
      <c r="PYO805" s="49"/>
      <c r="PYP805" s="49"/>
      <c r="PYQ805" s="49"/>
      <c r="PYR805" s="49"/>
      <c r="PYS805" s="49"/>
      <c r="PYT805" s="49"/>
      <c r="PYU805" s="49"/>
      <c r="PYV805" s="49"/>
      <c r="PYW805" s="49"/>
      <c r="PYX805" s="49"/>
      <c r="PYY805" s="49"/>
      <c r="PYZ805" s="49"/>
      <c r="PZA805" s="49"/>
      <c r="PZB805" s="49"/>
      <c r="PZC805" s="49"/>
      <c r="PZD805" s="49"/>
      <c r="PZE805" s="49"/>
      <c r="PZF805" s="49"/>
      <c r="PZG805" s="49"/>
      <c r="PZH805" s="49"/>
      <c r="PZI805" s="49"/>
      <c r="PZJ805" s="49"/>
      <c r="PZK805" s="49"/>
      <c r="PZL805" s="49"/>
      <c r="PZM805" s="49"/>
      <c r="PZN805" s="49"/>
      <c r="PZO805" s="49"/>
      <c r="PZP805" s="49"/>
      <c r="PZQ805" s="49"/>
      <c r="PZR805" s="49"/>
      <c r="PZS805" s="49"/>
      <c r="PZT805" s="49"/>
      <c r="PZU805" s="49"/>
      <c r="PZV805" s="49"/>
      <c r="PZW805" s="49"/>
      <c r="PZX805" s="49"/>
      <c r="PZY805" s="49"/>
      <c r="PZZ805" s="49"/>
      <c r="QAA805" s="49"/>
      <c r="QAB805" s="49"/>
      <c r="QAC805" s="49"/>
      <c r="QAD805" s="49"/>
      <c r="QAE805" s="49"/>
      <c r="QAF805" s="49"/>
      <c r="QAG805" s="49"/>
      <c r="QAH805" s="49"/>
      <c r="QAI805" s="49"/>
      <c r="QAJ805" s="49"/>
      <c r="QAK805" s="49"/>
      <c r="QAL805" s="49"/>
      <c r="QAM805" s="49"/>
      <c r="QAN805" s="49"/>
      <c r="QAO805" s="49"/>
      <c r="QAP805" s="49"/>
      <c r="QAQ805" s="49"/>
      <c r="QAR805" s="49"/>
      <c r="QAS805" s="49"/>
      <c r="QAT805" s="49"/>
      <c r="QAU805" s="49"/>
      <c r="QAV805" s="49"/>
      <c r="QAW805" s="49"/>
      <c r="QAX805" s="49"/>
      <c r="QAY805" s="49"/>
      <c r="QAZ805" s="49"/>
      <c r="QBA805" s="49"/>
      <c r="QBB805" s="49"/>
      <c r="QBC805" s="49"/>
      <c r="QBD805" s="49"/>
      <c r="QBE805" s="49"/>
      <c r="QBF805" s="49"/>
      <c r="QBG805" s="49"/>
      <c r="QBH805" s="49"/>
      <c r="QBI805" s="49"/>
      <c r="QBJ805" s="49"/>
      <c r="QBK805" s="49"/>
      <c r="QBL805" s="49"/>
      <c r="QBM805" s="49"/>
      <c r="QBN805" s="49"/>
      <c r="QBO805" s="49"/>
      <c r="QBP805" s="49"/>
      <c r="QBQ805" s="49"/>
      <c r="QBR805" s="49"/>
      <c r="QBS805" s="49"/>
      <c r="QBT805" s="49"/>
      <c r="QBU805" s="49"/>
      <c r="QBV805" s="49"/>
      <c r="QBW805" s="49"/>
      <c r="QBX805" s="49"/>
      <c r="QBY805" s="49"/>
      <c r="QBZ805" s="49"/>
      <c r="QCA805" s="49"/>
      <c r="QCB805" s="49"/>
      <c r="QCC805" s="49"/>
      <c r="QCD805" s="49"/>
      <c r="QCE805" s="49"/>
      <c r="QCF805" s="49"/>
      <c r="QCG805" s="49"/>
      <c r="QCH805" s="49"/>
      <c r="QCI805" s="49"/>
      <c r="QCJ805" s="49"/>
      <c r="QCK805" s="49"/>
      <c r="QCL805" s="49"/>
      <c r="QCM805" s="49"/>
      <c r="QCN805" s="49"/>
      <c r="QCO805" s="49"/>
      <c r="QCP805" s="49"/>
      <c r="QCQ805" s="49"/>
      <c r="QCR805" s="49"/>
      <c r="QCS805" s="49"/>
      <c r="QCT805" s="49"/>
      <c r="QCU805" s="49"/>
      <c r="QCV805" s="49"/>
      <c r="QCW805" s="49"/>
      <c r="QCX805" s="49"/>
      <c r="QCY805" s="49"/>
      <c r="QCZ805" s="49"/>
      <c r="QDA805" s="49"/>
      <c r="QDB805" s="49"/>
      <c r="QDC805" s="49"/>
      <c r="QDD805" s="49"/>
      <c r="QDE805" s="49"/>
      <c r="QDF805" s="49"/>
      <c r="QDG805" s="49"/>
      <c r="QDH805" s="49"/>
      <c r="QDI805" s="49"/>
      <c r="QDJ805" s="49"/>
      <c r="QDK805" s="49"/>
      <c r="QDL805" s="49"/>
      <c r="QDM805" s="49"/>
      <c r="QDN805" s="49"/>
      <c r="QDO805" s="49"/>
      <c r="QDP805" s="49"/>
      <c r="QDQ805" s="49"/>
      <c r="QDR805" s="49"/>
      <c r="QDS805" s="49"/>
      <c r="QDT805" s="49"/>
      <c r="QDU805" s="49"/>
      <c r="QDV805" s="49"/>
      <c r="QDW805" s="49"/>
      <c r="QDX805" s="49"/>
      <c r="QDY805" s="49"/>
      <c r="QDZ805" s="49"/>
      <c r="QEA805" s="49"/>
      <c r="QEB805" s="49"/>
      <c r="QEC805" s="49"/>
      <c r="QED805" s="49"/>
      <c r="QEE805" s="49"/>
      <c r="QEF805" s="49"/>
      <c r="QEG805" s="49"/>
      <c r="QEH805" s="49"/>
      <c r="QEI805" s="49"/>
      <c r="QEJ805" s="49"/>
      <c r="QEK805" s="49"/>
      <c r="QEL805" s="49"/>
      <c r="QEM805" s="49"/>
      <c r="QEN805" s="49"/>
      <c r="QEO805" s="49"/>
      <c r="QEP805" s="49"/>
      <c r="QEQ805" s="49"/>
      <c r="QER805" s="49"/>
      <c r="QES805" s="49"/>
      <c r="QET805" s="49"/>
      <c r="QEU805" s="49"/>
      <c r="QEV805" s="49"/>
      <c r="QEW805" s="49"/>
      <c r="QEX805" s="49"/>
      <c r="QEY805" s="49"/>
      <c r="QEZ805" s="49"/>
      <c r="QFA805" s="49"/>
      <c r="QFB805" s="49"/>
      <c r="QFC805" s="49"/>
      <c r="QFD805" s="49"/>
      <c r="QFE805" s="49"/>
      <c r="QFF805" s="49"/>
      <c r="QFG805" s="49"/>
      <c r="QFH805" s="49"/>
      <c r="QFI805" s="49"/>
      <c r="QFJ805" s="49"/>
      <c r="QFK805" s="49"/>
      <c r="QFL805" s="49"/>
      <c r="QFM805" s="49"/>
      <c r="QFN805" s="49"/>
      <c r="QFO805" s="49"/>
      <c r="QFP805" s="49"/>
      <c r="QFQ805" s="49"/>
      <c r="QFR805" s="49"/>
      <c r="QFS805" s="49"/>
      <c r="QFT805" s="49"/>
      <c r="QFU805" s="49"/>
      <c r="QFV805" s="49"/>
      <c r="QFW805" s="49"/>
      <c r="QFX805" s="49"/>
      <c r="QFY805" s="49"/>
      <c r="QFZ805" s="49"/>
      <c r="QGA805" s="49"/>
      <c r="QGB805" s="49"/>
      <c r="QGC805" s="49"/>
      <c r="QGD805" s="49"/>
      <c r="QGE805" s="49"/>
      <c r="QGF805" s="49"/>
      <c r="QGG805" s="49"/>
      <c r="QGH805" s="49"/>
      <c r="QGI805" s="49"/>
      <c r="QGJ805" s="49"/>
      <c r="QGK805" s="49"/>
      <c r="QGL805" s="49"/>
      <c r="QGM805" s="49"/>
      <c r="QGN805" s="49"/>
      <c r="QGO805" s="49"/>
      <c r="QGP805" s="49"/>
      <c r="QGQ805" s="49"/>
      <c r="QGR805" s="49"/>
      <c r="QGS805" s="49"/>
      <c r="QGT805" s="49"/>
      <c r="QGU805" s="49"/>
      <c r="QGV805" s="49"/>
      <c r="QGW805" s="49"/>
      <c r="QGX805" s="49"/>
      <c r="QGY805" s="49"/>
      <c r="QGZ805" s="49"/>
      <c r="QHA805" s="49"/>
      <c r="QHB805" s="49"/>
      <c r="QHC805" s="49"/>
      <c r="QHD805" s="49"/>
      <c r="QHE805" s="49"/>
      <c r="QHF805" s="49"/>
      <c r="QHG805" s="49"/>
      <c r="QHH805" s="49"/>
      <c r="QHI805" s="49"/>
      <c r="QHJ805" s="49"/>
      <c r="QHK805" s="49"/>
      <c r="QHL805" s="49"/>
      <c r="QHM805" s="49"/>
      <c r="QHN805" s="49"/>
      <c r="QHO805" s="49"/>
      <c r="QHP805" s="49"/>
      <c r="QHQ805" s="49"/>
      <c r="QHR805" s="49"/>
      <c r="QHS805" s="49"/>
      <c r="QHT805" s="49"/>
      <c r="QHU805" s="49"/>
      <c r="QHV805" s="49"/>
      <c r="QHW805" s="49"/>
      <c r="QHX805" s="49"/>
      <c r="QHY805" s="49"/>
      <c r="QHZ805" s="49"/>
      <c r="QIA805" s="49"/>
      <c r="QIB805" s="49"/>
      <c r="QIC805" s="49"/>
      <c r="QID805" s="49"/>
      <c r="QIE805" s="49"/>
      <c r="QIF805" s="49"/>
      <c r="QIG805" s="49"/>
      <c r="QIH805" s="49"/>
      <c r="QII805" s="49"/>
      <c r="QIJ805" s="49"/>
      <c r="QIK805" s="49"/>
      <c r="QIL805" s="49"/>
      <c r="QIM805" s="49"/>
      <c r="QIN805" s="49"/>
      <c r="QIO805" s="49"/>
      <c r="QIP805" s="49"/>
      <c r="QIQ805" s="49"/>
      <c r="QIR805" s="49"/>
      <c r="QIS805" s="49"/>
      <c r="QIT805" s="49"/>
      <c r="QIU805" s="49"/>
      <c r="QIV805" s="49"/>
      <c r="QIW805" s="49"/>
      <c r="QIX805" s="49"/>
      <c r="QIY805" s="49"/>
      <c r="QIZ805" s="49"/>
      <c r="QJA805" s="49"/>
      <c r="QJB805" s="49"/>
      <c r="QJC805" s="49"/>
      <c r="QJD805" s="49"/>
      <c r="QJE805" s="49"/>
      <c r="QJF805" s="49"/>
      <c r="QJG805" s="49"/>
      <c r="QJH805" s="49"/>
      <c r="QJI805" s="49"/>
      <c r="QJJ805" s="49"/>
      <c r="QJK805" s="49"/>
      <c r="QJL805" s="49"/>
      <c r="QJM805" s="49"/>
      <c r="QJN805" s="49"/>
      <c r="QJO805" s="49"/>
      <c r="QJP805" s="49"/>
      <c r="QJQ805" s="49"/>
      <c r="QJR805" s="49"/>
      <c r="QJS805" s="49"/>
      <c r="QJT805" s="49"/>
      <c r="QJU805" s="49"/>
      <c r="QJV805" s="49"/>
      <c r="QJW805" s="49"/>
      <c r="QJX805" s="49"/>
      <c r="QJY805" s="49"/>
      <c r="QJZ805" s="49"/>
      <c r="QKA805" s="49"/>
      <c r="QKB805" s="49"/>
      <c r="QKC805" s="49"/>
      <c r="QKD805" s="49"/>
      <c r="QKE805" s="49"/>
      <c r="QKF805" s="49"/>
      <c r="QKG805" s="49"/>
      <c r="QKH805" s="49"/>
      <c r="QKI805" s="49"/>
      <c r="QKJ805" s="49"/>
      <c r="QKK805" s="49"/>
      <c r="QKL805" s="49"/>
      <c r="QKM805" s="49"/>
      <c r="QKN805" s="49"/>
      <c r="QKO805" s="49"/>
      <c r="QKP805" s="49"/>
      <c r="QKQ805" s="49"/>
      <c r="QKR805" s="49"/>
      <c r="QKS805" s="49"/>
      <c r="QKT805" s="49"/>
      <c r="QKU805" s="49"/>
      <c r="QKV805" s="49"/>
      <c r="QKW805" s="49"/>
      <c r="QKX805" s="49"/>
      <c r="QKY805" s="49"/>
      <c r="QKZ805" s="49"/>
      <c r="QLA805" s="49"/>
      <c r="QLB805" s="49"/>
      <c r="QLC805" s="49"/>
      <c r="QLD805" s="49"/>
      <c r="QLE805" s="49"/>
      <c r="QLF805" s="49"/>
      <c r="QLG805" s="49"/>
      <c r="QLH805" s="49"/>
      <c r="QLI805" s="49"/>
      <c r="QLJ805" s="49"/>
      <c r="QLK805" s="49"/>
      <c r="QLL805" s="49"/>
      <c r="QLM805" s="49"/>
      <c r="QLN805" s="49"/>
      <c r="QLO805" s="49"/>
      <c r="QLP805" s="49"/>
      <c r="QLQ805" s="49"/>
      <c r="QLR805" s="49"/>
      <c r="QLS805" s="49"/>
      <c r="QLT805" s="49"/>
      <c r="QLU805" s="49"/>
      <c r="QLV805" s="49"/>
      <c r="QLW805" s="49"/>
      <c r="QLX805" s="49"/>
      <c r="QLY805" s="49"/>
      <c r="QLZ805" s="49"/>
      <c r="QMA805" s="49"/>
      <c r="QMB805" s="49"/>
      <c r="QMC805" s="49"/>
      <c r="QMD805" s="49"/>
      <c r="QME805" s="49"/>
      <c r="QMF805" s="49"/>
      <c r="QMG805" s="49"/>
      <c r="QMH805" s="49"/>
      <c r="QMI805" s="49"/>
      <c r="QMJ805" s="49"/>
      <c r="QMK805" s="49"/>
      <c r="QML805" s="49"/>
      <c r="QMM805" s="49"/>
      <c r="QMN805" s="49"/>
      <c r="QMO805" s="49"/>
      <c r="QMP805" s="49"/>
      <c r="QMQ805" s="49"/>
      <c r="QMR805" s="49"/>
      <c r="QMS805" s="49"/>
      <c r="QMT805" s="49"/>
      <c r="QMU805" s="49"/>
      <c r="QMV805" s="49"/>
      <c r="QMW805" s="49"/>
      <c r="QMX805" s="49"/>
      <c r="QMY805" s="49"/>
      <c r="QMZ805" s="49"/>
      <c r="QNA805" s="49"/>
      <c r="QNB805" s="49"/>
      <c r="QNC805" s="49"/>
      <c r="QND805" s="49"/>
      <c r="QNE805" s="49"/>
      <c r="QNF805" s="49"/>
      <c r="QNG805" s="49"/>
      <c r="QNH805" s="49"/>
      <c r="QNI805" s="49"/>
      <c r="QNJ805" s="49"/>
      <c r="QNK805" s="49"/>
      <c r="QNL805" s="49"/>
      <c r="QNM805" s="49"/>
      <c r="QNN805" s="49"/>
      <c r="QNO805" s="49"/>
      <c r="QNP805" s="49"/>
      <c r="QNQ805" s="49"/>
      <c r="QNR805" s="49"/>
      <c r="QNS805" s="49"/>
      <c r="QNT805" s="49"/>
      <c r="QNU805" s="49"/>
      <c r="QNV805" s="49"/>
      <c r="QNW805" s="49"/>
      <c r="QNX805" s="49"/>
      <c r="QNY805" s="49"/>
      <c r="QNZ805" s="49"/>
      <c r="QOA805" s="49"/>
      <c r="QOB805" s="49"/>
      <c r="QOC805" s="49"/>
      <c r="QOD805" s="49"/>
      <c r="QOE805" s="49"/>
      <c r="QOF805" s="49"/>
      <c r="QOG805" s="49"/>
      <c r="QOH805" s="49"/>
      <c r="QOI805" s="49"/>
      <c r="QOJ805" s="49"/>
      <c r="QOK805" s="49"/>
      <c r="QOL805" s="49"/>
      <c r="QOM805" s="49"/>
      <c r="QON805" s="49"/>
      <c r="QOO805" s="49"/>
      <c r="QOP805" s="49"/>
      <c r="QOQ805" s="49"/>
      <c r="QOR805" s="49"/>
      <c r="QOS805" s="49"/>
      <c r="QOT805" s="49"/>
      <c r="QOU805" s="49"/>
      <c r="QOV805" s="49"/>
      <c r="QOW805" s="49"/>
      <c r="QOX805" s="49"/>
      <c r="QOY805" s="49"/>
      <c r="QOZ805" s="49"/>
      <c r="QPA805" s="49"/>
      <c r="QPB805" s="49"/>
      <c r="QPC805" s="49"/>
      <c r="QPD805" s="49"/>
      <c r="QPE805" s="49"/>
      <c r="QPF805" s="49"/>
      <c r="QPG805" s="49"/>
      <c r="QPH805" s="49"/>
      <c r="QPI805" s="49"/>
      <c r="QPJ805" s="49"/>
      <c r="QPK805" s="49"/>
      <c r="QPL805" s="49"/>
      <c r="QPM805" s="49"/>
      <c r="QPN805" s="49"/>
      <c r="QPO805" s="49"/>
      <c r="QPP805" s="49"/>
      <c r="QPQ805" s="49"/>
      <c r="QPR805" s="49"/>
      <c r="QPS805" s="49"/>
      <c r="QPT805" s="49"/>
      <c r="QPU805" s="49"/>
      <c r="QPV805" s="49"/>
      <c r="QPW805" s="49"/>
      <c r="QPX805" s="49"/>
      <c r="QPY805" s="49"/>
      <c r="QPZ805" s="49"/>
      <c r="QQA805" s="49"/>
      <c r="QQB805" s="49"/>
      <c r="QQC805" s="49"/>
      <c r="QQD805" s="49"/>
      <c r="QQE805" s="49"/>
      <c r="QQF805" s="49"/>
      <c r="QQG805" s="49"/>
      <c r="QQH805" s="49"/>
      <c r="QQI805" s="49"/>
      <c r="QQJ805" s="49"/>
      <c r="QQK805" s="49"/>
      <c r="QQL805" s="49"/>
      <c r="QQM805" s="49"/>
      <c r="QQN805" s="49"/>
      <c r="QQO805" s="49"/>
      <c r="QQP805" s="49"/>
      <c r="QQQ805" s="49"/>
      <c r="QQR805" s="49"/>
      <c r="QQS805" s="49"/>
      <c r="QQT805" s="49"/>
      <c r="QQU805" s="49"/>
      <c r="QQV805" s="49"/>
      <c r="QQW805" s="49"/>
      <c r="QQX805" s="49"/>
      <c r="QQY805" s="49"/>
      <c r="QQZ805" s="49"/>
      <c r="QRA805" s="49"/>
      <c r="QRB805" s="49"/>
      <c r="QRC805" s="49"/>
      <c r="QRD805" s="49"/>
      <c r="QRE805" s="49"/>
      <c r="QRF805" s="49"/>
      <c r="QRG805" s="49"/>
      <c r="QRH805" s="49"/>
      <c r="QRI805" s="49"/>
      <c r="QRJ805" s="49"/>
      <c r="QRK805" s="49"/>
      <c r="QRL805" s="49"/>
      <c r="QRM805" s="49"/>
      <c r="QRN805" s="49"/>
      <c r="QRO805" s="49"/>
      <c r="QRP805" s="49"/>
      <c r="QRQ805" s="49"/>
      <c r="QRR805" s="49"/>
      <c r="QRS805" s="49"/>
      <c r="QRT805" s="49"/>
      <c r="QRU805" s="49"/>
      <c r="QRV805" s="49"/>
      <c r="QRW805" s="49"/>
      <c r="QRX805" s="49"/>
      <c r="QRY805" s="49"/>
      <c r="QRZ805" s="49"/>
      <c r="QSA805" s="49"/>
      <c r="QSB805" s="49"/>
      <c r="QSC805" s="49"/>
      <c r="QSD805" s="49"/>
      <c r="QSE805" s="49"/>
      <c r="QSF805" s="49"/>
      <c r="QSG805" s="49"/>
      <c r="QSH805" s="49"/>
      <c r="QSI805" s="49"/>
      <c r="QSJ805" s="49"/>
      <c r="QSK805" s="49"/>
      <c r="QSL805" s="49"/>
      <c r="QSM805" s="49"/>
      <c r="QSN805" s="49"/>
      <c r="QSO805" s="49"/>
      <c r="QSP805" s="49"/>
      <c r="QSQ805" s="49"/>
      <c r="QSR805" s="49"/>
      <c r="QSS805" s="49"/>
      <c r="QST805" s="49"/>
      <c r="QSU805" s="49"/>
      <c r="QSV805" s="49"/>
      <c r="QSW805" s="49"/>
      <c r="QSX805" s="49"/>
      <c r="QSY805" s="49"/>
      <c r="QSZ805" s="49"/>
      <c r="QTA805" s="49"/>
      <c r="QTB805" s="49"/>
      <c r="QTC805" s="49"/>
      <c r="QTD805" s="49"/>
      <c r="QTE805" s="49"/>
      <c r="QTF805" s="49"/>
      <c r="QTG805" s="49"/>
      <c r="QTH805" s="49"/>
      <c r="QTI805" s="49"/>
      <c r="QTJ805" s="49"/>
      <c r="QTK805" s="49"/>
      <c r="QTL805" s="49"/>
      <c r="QTM805" s="49"/>
      <c r="QTN805" s="49"/>
      <c r="QTO805" s="49"/>
      <c r="QTP805" s="49"/>
      <c r="QTQ805" s="49"/>
      <c r="QTR805" s="49"/>
      <c r="QTS805" s="49"/>
      <c r="QTT805" s="49"/>
      <c r="QTU805" s="49"/>
      <c r="QTV805" s="49"/>
      <c r="QTW805" s="49"/>
      <c r="QTX805" s="49"/>
      <c r="QTY805" s="49"/>
      <c r="QTZ805" s="49"/>
      <c r="QUA805" s="49"/>
      <c r="QUB805" s="49"/>
      <c r="QUC805" s="49"/>
      <c r="QUD805" s="49"/>
      <c r="QUE805" s="49"/>
      <c r="QUF805" s="49"/>
      <c r="QUG805" s="49"/>
      <c r="QUH805" s="49"/>
      <c r="QUI805" s="49"/>
      <c r="QUJ805" s="49"/>
      <c r="QUK805" s="49"/>
      <c r="QUL805" s="49"/>
      <c r="QUM805" s="49"/>
      <c r="QUN805" s="49"/>
      <c r="QUO805" s="49"/>
      <c r="QUP805" s="49"/>
      <c r="QUQ805" s="49"/>
      <c r="QUR805" s="49"/>
      <c r="QUS805" s="49"/>
      <c r="QUT805" s="49"/>
      <c r="QUU805" s="49"/>
      <c r="QUV805" s="49"/>
      <c r="QUW805" s="49"/>
      <c r="QUX805" s="49"/>
      <c r="QUY805" s="49"/>
      <c r="QUZ805" s="49"/>
      <c r="QVA805" s="49"/>
      <c r="QVB805" s="49"/>
      <c r="QVC805" s="49"/>
      <c r="QVD805" s="49"/>
      <c r="QVE805" s="49"/>
      <c r="QVF805" s="49"/>
      <c r="QVG805" s="49"/>
      <c r="QVH805" s="49"/>
      <c r="QVI805" s="49"/>
      <c r="QVJ805" s="49"/>
      <c r="QVK805" s="49"/>
      <c r="QVL805" s="49"/>
      <c r="QVM805" s="49"/>
      <c r="QVN805" s="49"/>
      <c r="QVO805" s="49"/>
      <c r="QVP805" s="49"/>
      <c r="QVQ805" s="49"/>
      <c r="QVR805" s="49"/>
      <c r="QVS805" s="49"/>
      <c r="QVT805" s="49"/>
      <c r="QVU805" s="49"/>
      <c r="QVV805" s="49"/>
      <c r="QVW805" s="49"/>
      <c r="QVX805" s="49"/>
      <c r="QVY805" s="49"/>
      <c r="QVZ805" s="49"/>
      <c r="QWA805" s="49"/>
      <c r="QWB805" s="49"/>
      <c r="QWC805" s="49"/>
      <c r="QWD805" s="49"/>
      <c r="QWE805" s="49"/>
      <c r="QWF805" s="49"/>
      <c r="QWG805" s="49"/>
      <c r="QWH805" s="49"/>
      <c r="QWI805" s="49"/>
      <c r="QWJ805" s="49"/>
      <c r="QWK805" s="49"/>
      <c r="QWL805" s="49"/>
      <c r="QWM805" s="49"/>
      <c r="QWN805" s="49"/>
      <c r="QWO805" s="49"/>
      <c r="QWP805" s="49"/>
      <c r="QWQ805" s="49"/>
      <c r="QWR805" s="49"/>
      <c r="QWS805" s="49"/>
      <c r="QWT805" s="49"/>
      <c r="QWU805" s="49"/>
      <c r="QWV805" s="49"/>
      <c r="QWW805" s="49"/>
      <c r="QWX805" s="49"/>
      <c r="QWY805" s="49"/>
      <c r="QWZ805" s="49"/>
      <c r="QXA805" s="49"/>
      <c r="QXB805" s="49"/>
      <c r="QXC805" s="49"/>
      <c r="QXD805" s="49"/>
      <c r="QXE805" s="49"/>
      <c r="QXF805" s="49"/>
      <c r="QXG805" s="49"/>
      <c r="QXH805" s="49"/>
      <c r="QXI805" s="49"/>
      <c r="QXJ805" s="49"/>
      <c r="QXK805" s="49"/>
      <c r="QXL805" s="49"/>
      <c r="QXM805" s="49"/>
      <c r="QXN805" s="49"/>
      <c r="QXO805" s="49"/>
      <c r="QXP805" s="49"/>
      <c r="QXQ805" s="49"/>
      <c r="QXR805" s="49"/>
      <c r="QXS805" s="49"/>
      <c r="QXT805" s="49"/>
      <c r="QXU805" s="49"/>
      <c r="QXV805" s="49"/>
      <c r="QXW805" s="49"/>
      <c r="QXX805" s="49"/>
      <c r="QXY805" s="49"/>
      <c r="QXZ805" s="49"/>
      <c r="QYA805" s="49"/>
      <c r="QYB805" s="49"/>
      <c r="QYC805" s="49"/>
      <c r="QYD805" s="49"/>
      <c r="QYE805" s="49"/>
      <c r="QYF805" s="49"/>
      <c r="QYG805" s="49"/>
      <c r="QYH805" s="49"/>
      <c r="QYI805" s="49"/>
      <c r="QYJ805" s="49"/>
      <c r="QYK805" s="49"/>
      <c r="QYL805" s="49"/>
      <c r="QYM805" s="49"/>
      <c r="QYN805" s="49"/>
      <c r="QYO805" s="49"/>
      <c r="QYP805" s="49"/>
      <c r="QYQ805" s="49"/>
      <c r="QYR805" s="49"/>
      <c r="QYS805" s="49"/>
      <c r="QYT805" s="49"/>
      <c r="QYU805" s="49"/>
      <c r="QYV805" s="49"/>
      <c r="QYW805" s="49"/>
      <c r="QYX805" s="49"/>
      <c r="QYY805" s="49"/>
      <c r="QYZ805" s="49"/>
      <c r="QZA805" s="49"/>
      <c r="QZB805" s="49"/>
      <c r="QZC805" s="49"/>
      <c r="QZD805" s="49"/>
      <c r="QZE805" s="49"/>
      <c r="QZF805" s="49"/>
      <c r="QZG805" s="49"/>
      <c r="QZH805" s="49"/>
      <c r="QZI805" s="49"/>
      <c r="QZJ805" s="49"/>
      <c r="QZK805" s="49"/>
      <c r="QZL805" s="49"/>
      <c r="QZM805" s="49"/>
      <c r="QZN805" s="49"/>
      <c r="QZO805" s="49"/>
      <c r="QZP805" s="49"/>
      <c r="QZQ805" s="49"/>
      <c r="QZR805" s="49"/>
      <c r="QZS805" s="49"/>
      <c r="QZT805" s="49"/>
      <c r="QZU805" s="49"/>
      <c r="QZV805" s="49"/>
      <c r="QZW805" s="49"/>
      <c r="QZX805" s="49"/>
      <c r="QZY805" s="49"/>
      <c r="QZZ805" s="49"/>
      <c r="RAA805" s="49"/>
      <c r="RAB805" s="49"/>
      <c r="RAC805" s="49"/>
      <c r="RAD805" s="49"/>
      <c r="RAE805" s="49"/>
      <c r="RAF805" s="49"/>
      <c r="RAG805" s="49"/>
      <c r="RAH805" s="49"/>
      <c r="RAI805" s="49"/>
      <c r="RAJ805" s="49"/>
      <c r="RAK805" s="49"/>
      <c r="RAL805" s="49"/>
      <c r="RAM805" s="49"/>
      <c r="RAN805" s="49"/>
      <c r="RAO805" s="49"/>
      <c r="RAP805" s="49"/>
      <c r="RAQ805" s="49"/>
      <c r="RAR805" s="49"/>
      <c r="RAS805" s="49"/>
      <c r="RAT805" s="49"/>
      <c r="RAU805" s="49"/>
      <c r="RAV805" s="49"/>
      <c r="RAW805" s="49"/>
      <c r="RAX805" s="49"/>
      <c r="RAY805" s="49"/>
      <c r="RAZ805" s="49"/>
      <c r="RBA805" s="49"/>
      <c r="RBB805" s="49"/>
      <c r="RBC805" s="49"/>
      <c r="RBD805" s="49"/>
      <c r="RBE805" s="49"/>
      <c r="RBF805" s="49"/>
      <c r="RBG805" s="49"/>
      <c r="RBH805" s="49"/>
      <c r="RBI805" s="49"/>
      <c r="RBJ805" s="49"/>
      <c r="RBK805" s="49"/>
      <c r="RBL805" s="49"/>
      <c r="RBM805" s="49"/>
      <c r="RBN805" s="49"/>
      <c r="RBO805" s="49"/>
      <c r="RBP805" s="49"/>
      <c r="RBQ805" s="49"/>
      <c r="RBR805" s="49"/>
      <c r="RBS805" s="49"/>
      <c r="RBT805" s="49"/>
      <c r="RBU805" s="49"/>
      <c r="RBV805" s="49"/>
      <c r="RBW805" s="49"/>
      <c r="RBX805" s="49"/>
      <c r="RBY805" s="49"/>
      <c r="RBZ805" s="49"/>
      <c r="RCA805" s="49"/>
      <c r="RCB805" s="49"/>
      <c r="RCC805" s="49"/>
      <c r="RCD805" s="49"/>
      <c r="RCE805" s="49"/>
      <c r="RCF805" s="49"/>
      <c r="RCG805" s="49"/>
      <c r="RCH805" s="49"/>
      <c r="RCI805" s="49"/>
      <c r="RCJ805" s="49"/>
      <c r="RCK805" s="49"/>
      <c r="RCL805" s="49"/>
      <c r="RCM805" s="49"/>
      <c r="RCN805" s="49"/>
      <c r="RCO805" s="49"/>
      <c r="RCP805" s="49"/>
      <c r="RCQ805" s="49"/>
      <c r="RCR805" s="49"/>
      <c r="RCS805" s="49"/>
      <c r="RCT805" s="49"/>
      <c r="RCU805" s="49"/>
      <c r="RCV805" s="49"/>
      <c r="RCW805" s="49"/>
      <c r="RCX805" s="49"/>
      <c r="RCY805" s="49"/>
      <c r="RCZ805" s="49"/>
      <c r="RDA805" s="49"/>
      <c r="RDB805" s="49"/>
      <c r="RDC805" s="49"/>
      <c r="RDD805" s="49"/>
      <c r="RDE805" s="49"/>
      <c r="RDF805" s="49"/>
      <c r="RDG805" s="49"/>
      <c r="RDH805" s="49"/>
      <c r="RDI805" s="49"/>
      <c r="RDJ805" s="49"/>
      <c r="RDK805" s="49"/>
      <c r="RDL805" s="49"/>
      <c r="RDM805" s="49"/>
      <c r="RDN805" s="49"/>
      <c r="RDO805" s="49"/>
      <c r="RDP805" s="49"/>
      <c r="RDQ805" s="49"/>
      <c r="RDR805" s="49"/>
      <c r="RDS805" s="49"/>
      <c r="RDT805" s="49"/>
      <c r="RDU805" s="49"/>
      <c r="RDV805" s="49"/>
      <c r="RDW805" s="49"/>
      <c r="RDX805" s="49"/>
      <c r="RDY805" s="49"/>
      <c r="RDZ805" s="49"/>
      <c r="REA805" s="49"/>
      <c r="REB805" s="49"/>
      <c r="REC805" s="49"/>
      <c r="RED805" s="49"/>
      <c r="REE805" s="49"/>
      <c r="REF805" s="49"/>
      <c r="REG805" s="49"/>
      <c r="REH805" s="49"/>
      <c r="REI805" s="49"/>
      <c r="REJ805" s="49"/>
      <c r="REK805" s="49"/>
      <c r="REL805" s="49"/>
      <c r="REM805" s="49"/>
      <c r="REN805" s="49"/>
      <c r="REO805" s="49"/>
      <c r="REP805" s="49"/>
      <c r="REQ805" s="49"/>
      <c r="RER805" s="49"/>
      <c r="RES805" s="49"/>
      <c r="RET805" s="49"/>
      <c r="REU805" s="49"/>
      <c r="REV805" s="49"/>
      <c r="REW805" s="49"/>
      <c r="REX805" s="49"/>
      <c r="REY805" s="49"/>
      <c r="REZ805" s="49"/>
      <c r="RFA805" s="49"/>
      <c r="RFB805" s="49"/>
      <c r="RFC805" s="49"/>
      <c r="RFD805" s="49"/>
      <c r="RFE805" s="49"/>
      <c r="RFF805" s="49"/>
      <c r="RFG805" s="49"/>
      <c r="RFH805" s="49"/>
      <c r="RFI805" s="49"/>
      <c r="RFJ805" s="49"/>
      <c r="RFK805" s="49"/>
      <c r="RFL805" s="49"/>
      <c r="RFM805" s="49"/>
      <c r="RFN805" s="49"/>
      <c r="RFO805" s="49"/>
      <c r="RFP805" s="49"/>
      <c r="RFQ805" s="49"/>
      <c r="RFR805" s="49"/>
      <c r="RFS805" s="49"/>
      <c r="RFT805" s="49"/>
      <c r="RFU805" s="49"/>
      <c r="RFV805" s="49"/>
      <c r="RFW805" s="49"/>
      <c r="RFX805" s="49"/>
      <c r="RFY805" s="49"/>
      <c r="RFZ805" s="49"/>
      <c r="RGA805" s="49"/>
      <c r="RGB805" s="49"/>
      <c r="RGC805" s="49"/>
      <c r="RGD805" s="49"/>
      <c r="RGE805" s="49"/>
      <c r="RGF805" s="49"/>
      <c r="RGG805" s="49"/>
      <c r="RGH805" s="49"/>
      <c r="RGI805" s="49"/>
      <c r="RGJ805" s="49"/>
      <c r="RGK805" s="49"/>
      <c r="RGL805" s="49"/>
      <c r="RGM805" s="49"/>
      <c r="RGN805" s="49"/>
      <c r="RGO805" s="49"/>
      <c r="RGP805" s="49"/>
      <c r="RGQ805" s="49"/>
      <c r="RGR805" s="49"/>
      <c r="RGS805" s="49"/>
      <c r="RGT805" s="49"/>
      <c r="RGU805" s="49"/>
      <c r="RGV805" s="49"/>
      <c r="RGW805" s="49"/>
      <c r="RGX805" s="49"/>
      <c r="RGY805" s="49"/>
      <c r="RGZ805" s="49"/>
      <c r="RHA805" s="49"/>
      <c r="RHB805" s="49"/>
      <c r="RHC805" s="49"/>
      <c r="RHD805" s="49"/>
      <c r="RHE805" s="49"/>
      <c r="RHF805" s="49"/>
      <c r="RHG805" s="49"/>
      <c r="RHH805" s="49"/>
      <c r="RHI805" s="49"/>
      <c r="RHJ805" s="49"/>
      <c r="RHK805" s="49"/>
      <c r="RHL805" s="49"/>
      <c r="RHM805" s="49"/>
      <c r="RHN805" s="49"/>
      <c r="RHO805" s="49"/>
      <c r="RHP805" s="49"/>
      <c r="RHQ805" s="49"/>
      <c r="RHR805" s="49"/>
      <c r="RHS805" s="49"/>
      <c r="RHT805" s="49"/>
      <c r="RHU805" s="49"/>
      <c r="RHV805" s="49"/>
      <c r="RHW805" s="49"/>
      <c r="RHX805" s="49"/>
      <c r="RHY805" s="49"/>
      <c r="RHZ805" s="49"/>
      <c r="RIA805" s="49"/>
      <c r="RIB805" s="49"/>
      <c r="RIC805" s="49"/>
      <c r="RID805" s="49"/>
      <c r="RIE805" s="49"/>
      <c r="RIF805" s="49"/>
      <c r="RIG805" s="49"/>
      <c r="RIH805" s="49"/>
      <c r="RII805" s="49"/>
      <c r="RIJ805" s="49"/>
      <c r="RIK805" s="49"/>
      <c r="RIL805" s="49"/>
      <c r="RIM805" s="49"/>
      <c r="RIN805" s="49"/>
      <c r="RIO805" s="49"/>
      <c r="RIP805" s="49"/>
      <c r="RIQ805" s="49"/>
      <c r="RIR805" s="49"/>
      <c r="RIS805" s="49"/>
      <c r="RIT805" s="49"/>
      <c r="RIU805" s="49"/>
      <c r="RIV805" s="49"/>
      <c r="RIW805" s="49"/>
      <c r="RIX805" s="49"/>
      <c r="RIY805" s="49"/>
      <c r="RIZ805" s="49"/>
      <c r="RJA805" s="49"/>
      <c r="RJB805" s="49"/>
      <c r="RJC805" s="49"/>
      <c r="RJD805" s="49"/>
      <c r="RJE805" s="49"/>
      <c r="RJF805" s="49"/>
      <c r="RJG805" s="49"/>
      <c r="RJH805" s="49"/>
      <c r="RJI805" s="49"/>
      <c r="RJJ805" s="49"/>
      <c r="RJK805" s="49"/>
      <c r="RJL805" s="49"/>
      <c r="RJM805" s="49"/>
      <c r="RJN805" s="49"/>
      <c r="RJO805" s="49"/>
      <c r="RJP805" s="49"/>
      <c r="RJQ805" s="49"/>
      <c r="RJR805" s="49"/>
      <c r="RJS805" s="49"/>
      <c r="RJT805" s="49"/>
      <c r="RJU805" s="49"/>
      <c r="RJV805" s="49"/>
      <c r="RJW805" s="49"/>
      <c r="RJX805" s="49"/>
      <c r="RJY805" s="49"/>
      <c r="RJZ805" s="49"/>
      <c r="RKA805" s="49"/>
      <c r="RKB805" s="49"/>
      <c r="RKC805" s="49"/>
      <c r="RKD805" s="49"/>
      <c r="RKE805" s="49"/>
      <c r="RKF805" s="49"/>
      <c r="RKG805" s="49"/>
      <c r="RKH805" s="49"/>
      <c r="RKI805" s="49"/>
      <c r="RKJ805" s="49"/>
      <c r="RKK805" s="49"/>
      <c r="RKL805" s="49"/>
      <c r="RKM805" s="49"/>
      <c r="RKN805" s="49"/>
      <c r="RKO805" s="49"/>
      <c r="RKP805" s="49"/>
      <c r="RKQ805" s="49"/>
      <c r="RKR805" s="49"/>
      <c r="RKS805" s="49"/>
      <c r="RKT805" s="49"/>
      <c r="RKU805" s="49"/>
      <c r="RKV805" s="49"/>
      <c r="RKW805" s="49"/>
      <c r="RKX805" s="49"/>
      <c r="RKY805" s="49"/>
      <c r="RKZ805" s="49"/>
      <c r="RLA805" s="49"/>
      <c r="RLB805" s="49"/>
      <c r="RLC805" s="49"/>
      <c r="RLD805" s="49"/>
      <c r="RLE805" s="49"/>
      <c r="RLF805" s="49"/>
      <c r="RLG805" s="49"/>
      <c r="RLH805" s="49"/>
      <c r="RLI805" s="49"/>
      <c r="RLJ805" s="49"/>
      <c r="RLK805" s="49"/>
      <c r="RLL805" s="49"/>
      <c r="RLM805" s="49"/>
      <c r="RLN805" s="49"/>
      <c r="RLO805" s="49"/>
      <c r="RLP805" s="49"/>
      <c r="RLQ805" s="49"/>
      <c r="RLR805" s="49"/>
      <c r="RLS805" s="49"/>
      <c r="RLT805" s="49"/>
      <c r="RLU805" s="49"/>
      <c r="RLV805" s="49"/>
      <c r="RLW805" s="49"/>
      <c r="RLX805" s="49"/>
      <c r="RLY805" s="49"/>
      <c r="RLZ805" s="49"/>
      <c r="RMA805" s="49"/>
      <c r="RMB805" s="49"/>
      <c r="RMC805" s="49"/>
      <c r="RMD805" s="49"/>
      <c r="RME805" s="49"/>
      <c r="RMF805" s="49"/>
      <c r="RMG805" s="49"/>
      <c r="RMH805" s="49"/>
      <c r="RMI805" s="49"/>
      <c r="RMJ805" s="49"/>
      <c r="RMK805" s="49"/>
      <c r="RML805" s="49"/>
      <c r="RMM805" s="49"/>
      <c r="RMN805" s="49"/>
      <c r="RMO805" s="49"/>
      <c r="RMP805" s="49"/>
      <c r="RMQ805" s="49"/>
      <c r="RMR805" s="49"/>
      <c r="RMS805" s="49"/>
      <c r="RMT805" s="49"/>
      <c r="RMU805" s="49"/>
      <c r="RMV805" s="49"/>
      <c r="RMW805" s="49"/>
      <c r="RMX805" s="49"/>
      <c r="RMY805" s="49"/>
      <c r="RMZ805" s="49"/>
      <c r="RNA805" s="49"/>
      <c r="RNB805" s="49"/>
      <c r="RNC805" s="49"/>
      <c r="RND805" s="49"/>
      <c r="RNE805" s="49"/>
      <c r="RNF805" s="49"/>
      <c r="RNG805" s="49"/>
      <c r="RNH805" s="49"/>
      <c r="RNI805" s="49"/>
      <c r="RNJ805" s="49"/>
      <c r="RNK805" s="49"/>
      <c r="RNL805" s="49"/>
      <c r="RNM805" s="49"/>
      <c r="RNN805" s="49"/>
      <c r="RNO805" s="49"/>
      <c r="RNP805" s="49"/>
      <c r="RNQ805" s="49"/>
      <c r="RNR805" s="49"/>
      <c r="RNS805" s="49"/>
      <c r="RNT805" s="49"/>
      <c r="RNU805" s="49"/>
      <c r="RNV805" s="49"/>
      <c r="RNW805" s="49"/>
      <c r="RNX805" s="49"/>
      <c r="RNY805" s="49"/>
      <c r="RNZ805" s="49"/>
      <c r="ROA805" s="49"/>
      <c r="ROB805" s="49"/>
      <c r="ROC805" s="49"/>
      <c r="ROD805" s="49"/>
      <c r="ROE805" s="49"/>
      <c r="ROF805" s="49"/>
      <c r="ROG805" s="49"/>
      <c r="ROH805" s="49"/>
      <c r="ROI805" s="49"/>
      <c r="ROJ805" s="49"/>
      <c r="ROK805" s="49"/>
      <c r="ROL805" s="49"/>
      <c r="ROM805" s="49"/>
      <c r="RON805" s="49"/>
      <c r="ROO805" s="49"/>
      <c r="ROP805" s="49"/>
      <c r="ROQ805" s="49"/>
      <c r="ROR805" s="49"/>
      <c r="ROS805" s="49"/>
      <c r="ROT805" s="49"/>
      <c r="ROU805" s="49"/>
      <c r="ROV805" s="49"/>
      <c r="ROW805" s="49"/>
      <c r="ROX805" s="49"/>
      <c r="ROY805" s="49"/>
      <c r="ROZ805" s="49"/>
      <c r="RPA805" s="49"/>
      <c r="RPB805" s="49"/>
      <c r="RPC805" s="49"/>
      <c r="RPD805" s="49"/>
      <c r="RPE805" s="49"/>
      <c r="RPF805" s="49"/>
      <c r="RPG805" s="49"/>
      <c r="RPH805" s="49"/>
      <c r="RPI805" s="49"/>
      <c r="RPJ805" s="49"/>
      <c r="RPK805" s="49"/>
      <c r="RPL805" s="49"/>
      <c r="RPM805" s="49"/>
      <c r="RPN805" s="49"/>
      <c r="RPO805" s="49"/>
      <c r="RPP805" s="49"/>
      <c r="RPQ805" s="49"/>
      <c r="RPR805" s="49"/>
      <c r="RPS805" s="49"/>
      <c r="RPT805" s="49"/>
      <c r="RPU805" s="49"/>
      <c r="RPV805" s="49"/>
      <c r="RPW805" s="49"/>
      <c r="RPX805" s="49"/>
      <c r="RPY805" s="49"/>
      <c r="RPZ805" s="49"/>
      <c r="RQA805" s="49"/>
      <c r="RQB805" s="49"/>
      <c r="RQC805" s="49"/>
      <c r="RQD805" s="49"/>
      <c r="RQE805" s="49"/>
      <c r="RQF805" s="49"/>
      <c r="RQG805" s="49"/>
      <c r="RQH805" s="49"/>
      <c r="RQI805" s="49"/>
      <c r="RQJ805" s="49"/>
      <c r="RQK805" s="49"/>
      <c r="RQL805" s="49"/>
      <c r="RQM805" s="49"/>
      <c r="RQN805" s="49"/>
      <c r="RQO805" s="49"/>
      <c r="RQP805" s="49"/>
      <c r="RQQ805" s="49"/>
      <c r="RQR805" s="49"/>
      <c r="RQS805" s="49"/>
      <c r="RQT805" s="49"/>
      <c r="RQU805" s="49"/>
      <c r="RQV805" s="49"/>
      <c r="RQW805" s="49"/>
      <c r="RQX805" s="49"/>
      <c r="RQY805" s="49"/>
      <c r="RQZ805" s="49"/>
      <c r="RRA805" s="49"/>
      <c r="RRB805" s="49"/>
      <c r="RRC805" s="49"/>
      <c r="RRD805" s="49"/>
      <c r="RRE805" s="49"/>
      <c r="RRF805" s="49"/>
      <c r="RRG805" s="49"/>
      <c r="RRH805" s="49"/>
      <c r="RRI805" s="49"/>
      <c r="RRJ805" s="49"/>
      <c r="RRK805" s="49"/>
      <c r="RRL805" s="49"/>
      <c r="RRM805" s="49"/>
      <c r="RRN805" s="49"/>
      <c r="RRO805" s="49"/>
      <c r="RRP805" s="49"/>
      <c r="RRQ805" s="49"/>
      <c r="RRR805" s="49"/>
      <c r="RRS805" s="49"/>
      <c r="RRT805" s="49"/>
      <c r="RRU805" s="49"/>
      <c r="RRV805" s="49"/>
      <c r="RRW805" s="49"/>
      <c r="RRX805" s="49"/>
      <c r="RRY805" s="49"/>
      <c r="RRZ805" s="49"/>
      <c r="RSA805" s="49"/>
      <c r="RSB805" s="49"/>
      <c r="RSC805" s="49"/>
      <c r="RSD805" s="49"/>
      <c r="RSE805" s="49"/>
      <c r="RSF805" s="49"/>
      <c r="RSG805" s="49"/>
      <c r="RSH805" s="49"/>
      <c r="RSI805" s="49"/>
      <c r="RSJ805" s="49"/>
      <c r="RSK805" s="49"/>
      <c r="RSL805" s="49"/>
      <c r="RSM805" s="49"/>
      <c r="RSN805" s="49"/>
      <c r="RSO805" s="49"/>
      <c r="RSP805" s="49"/>
      <c r="RSQ805" s="49"/>
      <c r="RSR805" s="49"/>
      <c r="RSS805" s="49"/>
      <c r="RST805" s="49"/>
      <c r="RSU805" s="49"/>
      <c r="RSV805" s="49"/>
      <c r="RSW805" s="49"/>
      <c r="RSX805" s="49"/>
      <c r="RSY805" s="49"/>
      <c r="RSZ805" s="49"/>
      <c r="RTA805" s="49"/>
      <c r="RTB805" s="49"/>
      <c r="RTC805" s="49"/>
      <c r="RTD805" s="49"/>
      <c r="RTE805" s="49"/>
      <c r="RTF805" s="49"/>
      <c r="RTG805" s="49"/>
      <c r="RTH805" s="49"/>
      <c r="RTI805" s="49"/>
      <c r="RTJ805" s="49"/>
      <c r="RTK805" s="49"/>
      <c r="RTL805" s="49"/>
      <c r="RTM805" s="49"/>
      <c r="RTN805" s="49"/>
      <c r="RTO805" s="49"/>
      <c r="RTP805" s="49"/>
      <c r="RTQ805" s="49"/>
      <c r="RTR805" s="49"/>
      <c r="RTS805" s="49"/>
      <c r="RTT805" s="49"/>
      <c r="RTU805" s="49"/>
      <c r="RTV805" s="49"/>
      <c r="RTW805" s="49"/>
      <c r="RTX805" s="49"/>
      <c r="RTY805" s="49"/>
      <c r="RTZ805" s="49"/>
      <c r="RUA805" s="49"/>
      <c r="RUB805" s="49"/>
      <c r="RUC805" s="49"/>
      <c r="RUD805" s="49"/>
      <c r="RUE805" s="49"/>
      <c r="RUF805" s="49"/>
      <c r="RUG805" s="49"/>
      <c r="RUH805" s="49"/>
      <c r="RUI805" s="49"/>
      <c r="RUJ805" s="49"/>
      <c r="RUK805" s="49"/>
      <c r="RUL805" s="49"/>
      <c r="RUM805" s="49"/>
      <c r="RUN805" s="49"/>
      <c r="RUO805" s="49"/>
      <c r="RUP805" s="49"/>
      <c r="RUQ805" s="49"/>
      <c r="RUR805" s="49"/>
      <c r="RUS805" s="49"/>
      <c r="RUT805" s="49"/>
      <c r="RUU805" s="49"/>
      <c r="RUV805" s="49"/>
      <c r="RUW805" s="49"/>
      <c r="RUX805" s="49"/>
      <c r="RUY805" s="49"/>
      <c r="RUZ805" s="49"/>
      <c r="RVA805" s="49"/>
      <c r="RVB805" s="49"/>
      <c r="RVC805" s="49"/>
      <c r="RVD805" s="49"/>
      <c r="RVE805" s="49"/>
      <c r="RVF805" s="49"/>
      <c r="RVG805" s="49"/>
      <c r="RVH805" s="49"/>
      <c r="RVI805" s="49"/>
      <c r="RVJ805" s="49"/>
      <c r="RVK805" s="49"/>
      <c r="RVL805" s="49"/>
      <c r="RVM805" s="49"/>
      <c r="RVN805" s="49"/>
      <c r="RVO805" s="49"/>
      <c r="RVP805" s="49"/>
      <c r="RVQ805" s="49"/>
      <c r="RVR805" s="49"/>
      <c r="RVS805" s="49"/>
      <c r="RVT805" s="49"/>
      <c r="RVU805" s="49"/>
      <c r="RVV805" s="49"/>
      <c r="RVW805" s="49"/>
      <c r="RVX805" s="49"/>
      <c r="RVY805" s="49"/>
      <c r="RVZ805" s="49"/>
      <c r="RWA805" s="49"/>
      <c r="RWB805" s="49"/>
      <c r="RWC805" s="49"/>
      <c r="RWD805" s="49"/>
      <c r="RWE805" s="49"/>
      <c r="RWF805" s="49"/>
      <c r="RWG805" s="49"/>
      <c r="RWH805" s="49"/>
      <c r="RWI805" s="49"/>
      <c r="RWJ805" s="49"/>
      <c r="RWK805" s="49"/>
      <c r="RWL805" s="49"/>
      <c r="RWM805" s="49"/>
      <c r="RWN805" s="49"/>
      <c r="RWO805" s="49"/>
      <c r="RWP805" s="49"/>
      <c r="RWQ805" s="49"/>
      <c r="RWR805" s="49"/>
      <c r="RWS805" s="49"/>
      <c r="RWT805" s="49"/>
      <c r="RWU805" s="49"/>
      <c r="RWV805" s="49"/>
      <c r="RWW805" s="49"/>
      <c r="RWX805" s="49"/>
      <c r="RWY805" s="49"/>
      <c r="RWZ805" s="49"/>
      <c r="RXA805" s="49"/>
      <c r="RXB805" s="49"/>
      <c r="RXC805" s="49"/>
      <c r="RXD805" s="49"/>
      <c r="RXE805" s="49"/>
      <c r="RXF805" s="49"/>
      <c r="RXG805" s="49"/>
      <c r="RXH805" s="49"/>
      <c r="RXI805" s="49"/>
      <c r="RXJ805" s="49"/>
      <c r="RXK805" s="49"/>
      <c r="RXL805" s="49"/>
      <c r="RXM805" s="49"/>
      <c r="RXN805" s="49"/>
      <c r="RXO805" s="49"/>
      <c r="RXP805" s="49"/>
      <c r="RXQ805" s="49"/>
      <c r="RXR805" s="49"/>
      <c r="RXS805" s="49"/>
      <c r="RXT805" s="49"/>
      <c r="RXU805" s="49"/>
      <c r="RXV805" s="49"/>
      <c r="RXW805" s="49"/>
      <c r="RXX805" s="49"/>
      <c r="RXY805" s="49"/>
      <c r="RXZ805" s="49"/>
      <c r="RYA805" s="49"/>
      <c r="RYB805" s="49"/>
      <c r="RYC805" s="49"/>
      <c r="RYD805" s="49"/>
      <c r="RYE805" s="49"/>
      <c r="RYF805" s="49"/>
      <c r="RYG805" s="49"/>
      <c r="RYH805" s="49"/>
      <c r="RYI805" s="49"/>
      <c r="RYJ805" s="49"/>
      <c r="RYK805" s="49"/>
      <c r="RYL805" s="49"/>
      <c r="RYM805" s="49"/>
      <c r="RYN805" s="49"/>
      <c r="RYO805" s="49"/>
      <c r="RYP805" s="49"/>
      <c r="RYQ805" s="49"/>
      <c r="RYR805" s="49"/>
      <c r="RYS805" s="49"/>
      <c r="RYT805" s="49"/>
      <c r="RYU805" s="49"/>
      <c r="RYV805" s="49"/>
      <c r="RYW805" s="49"/>
      <c r="RYX805" s="49"/>
      <c r="RYY805" s="49"/>
      <c r="RYZ805" s="49"/>
      <c r="RZA805" s="49"/>
      <c r="RZB805" s="49"/>
      <c r="RZC805" s="49"/>
      <c r="RZD805" s="49"/>
      <c r="RZE805" s="49"/>
      <c r="RZF805" s="49"/>
      <c r="RZG805" s="49"/>
      <c r="RZH805" s="49"/>
      <c r="RZI805" s="49"/>
      <c r="RZJ805" s="49"/>
      <c r="RZK805" s="49"/>
      <c r="RZL805" s="49"/>
      <c r="RZM805" s="49"/>
      <c r="RZN805" s="49"/>
      <c r="RZO805" s="49"/>
      <c r="RZP805" s="49"/>
      <c r="RZQ805" s="49"/>
      <c r="RZR805" s="49"/>
      <c r="RZS805" s="49"/>
      <c r="RZT805" s="49"/>
      <c r="RZU805" s="49"/>
      <c r="RZV805" s="49"/>
      <c r="RZW805" s="49"/>
      <c r="RZX805" s="49"/>
      <c r="RZY805" s="49"/>
      <c r="RZZ805" s="49"/>
      <c r="SAA805" s="49"/>
      <c r="SAB805" s="49"/>
      <c r="SAC805" s="49"/>
      <c r="SAD805" s="49"/>
      <c r="SAE805" s="49"/>
      <c r="SAF805" s="49"/>
      <c r="SAG805" s="49"/>
      <c r="SAH805" s="49"/>
      <c r="SAI805" s="49"/>
      <c r="SAJ805" s="49"/>
      <c r="SAK805" s="49"/>
      <c r="SAL805" s="49"/>
      <c r="SAM805" s="49"/>
      <c r="SAN805" s="49"/>
      <c r="SAO805" s="49"/>
      <c r="SAP805" s="49"/>
      <c r="SAQ805" s="49"/>
      <c r="SAR805" s="49"/>
      <c r="SAS805" s="49"/>
      <c r="SAT805" s="49"/>
      <c r="SAU805" s="49"/>
      <c r="SAV805" s="49"/>
      <c r="SAW805" s="49"/>
      <c r="SAX805" s="49"/>
      <c r="SAY805" s="49"/>
      <c r="SAZ805" s="49"/>
      <c r="SBA805" s="49"/>
      <c r="SBB805" s="49"/>
      <c r="SBC805" s="49"/>
      <c r="SBD805" s="49"/>
      <c r="SBE805" s="49"/>
      <c r="SBF805" s="49"/>
      <c r="SBG805" s="49"/>
      <c r="SBH805" s="49"/>
      <c r="SBI805" s="49"/>
      <c r="SBJ805" s="49"/>
      <c r="SBK805" s="49"/>
      <c r="SBL805" s="49"/>
      <c r="SBM805" s="49"/>
      <c r="SBN805" s="49"/>
      <c r="SBO805" s="49"/>
      <c r="SBP805" s="49"/>
      <c r="SBQ805" s="49"/>
      <c r="SBR805" s="49"/>
      <c r="SBS805" s="49"/>
      <c r="SBT805" s="49"/>
      <c r="SBU805" s="49"/>
      <c r="SBV805" s="49"/>
      <c r="SBW805" s="49"/>
      <c r="SBX805" s="49"/>
      <c r="SBY805" s="49"/>
      <c r="SBZ805" s="49"/>
      <c r="SCA805" s="49"/>
      <c r="SCB805" s="49"/>
      <c r="SCC805" s="49"/>
      <c r="SCD805" s="49"/>
      <c r="SCE805" s="49"/>
      <c r="SCF805" s="49"/>
      <c r="SCG805" s="49"/>
      <c r="SCH805" s="49"/>
      <c r="SCI805" s="49"/>
      <c r="SCJ805" s="49"/>
      <c r="SCK805" s="49"/>
      <c r="SCL805" s="49"/>
      <c r="SCM805" s="49"/>
      <c r="SCN805" s="49"/>
      <c r="SCO805" s="49"/>
      <c r="SCP805" s="49"/>
      <c r="SCQ805" s="49"/>
      <c r="SCR805" s="49"/>
      <c r="SCS805" s="49"/>
      <c r="SCT805" s="49"/>
      <c r="SCU805" s="49"/>
      <c r="SCV805" s="49"/>
      <c r="SCW805" s="49"/>
      <c r="SCX805" s="49"/>
      <c r="SCY805" s="49"/>
      <c r="SCZ805" s="49"/>
      <c r="SDA805" s="49"/>
      <c r="SDB805" s="49"/>
      <c r="SDC805" s="49"/>
      <c r="SDD805" s="49"/>
      <c r="SDE805" s="49"/>
      <c r="SDF805" s="49"/>
      <c r="SDG805" s="49"/>
      <c r="SDH805" s="49"/>
      <c r="SDI805" s="49"/>
      <c r="SDJ805" s="49"/>
      <c r="SDK805" s="49"/>
      <c r="SDL805" s="49"/>
      <c r="SDM805" s="49"/>
      <c r="SDN805" s="49"/>
      <c r="SDO805" s="49"/>
      <c r="SDP805" s="49"/>
      <c r="SDQ805" s="49"/>
      <c r="SDR805" s="49"/>
      <c r="SDS805" s="49"/>
      <c r="SDT805" s="49"/>
      <c r="SDU805" s="49"/>
      <c r="SDV805" s="49"/>
      <c r="SDW805" s="49"/>
      <c r="SDX805" s="49"/>
      <c r="SDY805" s="49"/>
      <c r="SDZ805" s="49"/>
      <c r="SEA805" s="49"/>
      <c r="SEB805" s="49"/>
      <c r="SEC805" s="49"/>
      <c r="SED805" s="49"/>
      <c r="SEE805" s="49"/>
      <c r="SEF805" s="49"/>
      <c r="SEG805" s="49"/>
      <c r="SEH805" s="49"/>
      <c r="SEI805" s="49"/>
      <c r="SEJ805" s="49"/>
      <c r="SEK805" s="49"/>
      <c r="SEL805" s="49"/>
      <c r="SEM805" s="49"/>
      <c r="SEN805" s="49"/>
      <c r="SEO805" s="49"/>
      <c r="SEP805" s="49"/>
      <c r="SEQ805" s="49"/>
      <c r="SER805" s="49"/>
      <c r="SES805" s="49"/>
      <c r="SET805" s="49"/>
      <c r="SEU805" s="49"/>
      <c r="SEV805" s="49"/>
      <c r="SEW805" s="49"/>
      <c r="SEX805" s="49"/>
      <c r="SEY805" s="49"/>
      <c r="SEZ805" s="49"/>
      <c r="SFA805" s="49"/>
      <c r="SFB805" s="49"/>
      <c r="SFC805" s="49"/>
      <c r="SFD805" s="49"/>
      <c r="SFE805" s="49"/>
      <c r="SFF805" s="49"/>
      <c r="SFG805" s="49"/>
      <c r="SFH805" s="49"/>
      <c r="SFI805" s="49"/>
      <c r="SFJ805" s="49"/>
      <c r="SFK805" s="49"/>
      <c r="SFL805" s="49"/>
      <c r="SFM805" s="49"/>
      <c r="SFN805" s="49"/>
      <c r="SFO805" s="49"/>
      <c r="SFP805" s="49"/>
      <c r="SFQ805" s="49"/>
      <c r="SFR805" s="49"/>
      <c r="SFS805" s="49"/>
      <c r="SFT805" s="49"/>
      <c r="SFU805" s="49"/>
      <c r="SFV805" s="49"/>
      <c r="SFW805" s="49"/>
      <c r="SFX805" s="49"/>
      <c r="SFY805" s="49"/>
      <c r="SFZ805" s="49"/>
      <c r="SGA805" s="49"/>
      <c r="SGB805" s="49"/>
      <c r="SGC805" s="49"/>
      <c r="SGD805" s="49"/>
      <c r="SGE805" s="49"/>
      <c r="SGF805" s="49"/>
      <c r="SGG805" s="49"/>
      <c r="SGH805" s="49"/>
      <c r="SGI805" s="49"/>
      <c r="SGJ805" s="49"/>
      <c r="SGK805" s="49"/>
      <c r="SGL805" s="49"/>
      <c r="SGM805" s="49"/>
      <c r="SGN805" s="49"/>
      <c r="SGO805" s="49"/>
      <c r="SGP805" s="49"/>
      <c r="SGQ805" s="49"/>
      <c r="SGR805" s="49"/>
      <c r="SGS805" s="49"/>
      <c r="SGT805" s="49"/>
      <c r="SGU805" s="49"/>
      <c r="SGV805" s="49"/>
      <c r="SGW805" s="49"/>
      <c r="SGX805" s="49"/>
      <c r="SGY805" s="49"/>
      <c r="SGZ805" s="49"/>
      <c r="SHA805" s="49"/>
      <c r="SHB805" s="49"/>
      <c r="SHC805" s="49"/>
      <c r="SHD805" s="49"/>
      <c r="SHE805" s="49"/>
      <c r="SHF805" s="49"/>
      <c r="SHG805" s="49"/>
      <c r="SHH805" s="49"/>
      <c r="SHI805" s="49"/>
      <c r="SHJ805" s="49"/>
      <c r="SHK805" s="49"/>
      <c r="SHL805" s="49"/>
      <c r="SHM805" s="49"/>
      <c r="SHN805" s="49"/>
      <c r="SHO805" s="49"/>
      <c r="SHP805" s="49"/>
      <c r="SHQ805" s="49"/>
      <c r="SHR805" s="49"/>
      <c r="SHS805" s="49"/>
      <c r="SHT805" s="49"/>
      <c r="SHU805" s="49"/>
      <c r="SHV805" s="49"/>
      <c r="SHW805" s="49"/>
      <c r="SHX805" s="49"/>
      <c r="SHY805" s="49"/>
      <c r="SHZ805" s="49"/>
      <c r="SIA805" s="49"/>
      <c r="SIB805" s="49"/>
      <c r="SIC805" s="49"/>
      <c r="SID805" s="49"/>
      <c r="SIE805" s="49"/>
      <c r="SIF805" s="49"/>
      <c r="SIG805" s="49"/>
      <c r="SIH805" s="49"/>
      <c r="SII805" s="49"/>
      <c r="SIJ805" s="49"/>
      <c r="SIK805" s="49"/>
      <c r="SIL805" s="49"/>
      <c r="SIM805" s="49"/>
      <c r="SIN805" s="49"/>
      <c r="SIO805" s="49"/>
      <c r="SIP805" s="49"/>
      <c r="SIQ805" s="49"/>
      <c r="SIR805" s="49"/>
      <c r="SIS805" s="49"/>
      <c r="SIT805" s="49"/>
      <c r="SIU805" s="49"/>
      <c r="SIV805" s="49"/>
      <c r="SIW805" s="49"/>
      <c r="SIX805" s="49"/>
      <c r="SIY805" s="49"/>
      <c r="SIZ805" s="49"/>
      <c r="SJA805" s="49"/>
      <c r="SJB805" s="49"/>
      <c r="SJC805" s="49"/>
      <c r="SJD805" s="49"/>
      <c r="SJE805" s="49"/>
      <c r="SJF805" s="49"/>
      <c r="SJG805" s="49"/>
      <c r="SJH805" s="49"/>
      <c r="SJI805" s="49"/>
      <c r="SJJ805" s="49"/>
      <c r="SJK805" s="49"/>
      <c r="SJL805" s="49"/>
      <c r="SJM805" s="49"/>
      <c r="SJN805" s="49"/>
      <c r="SJO805" s="49"/>
      <c r="SJP805" s="49"/>
      <c r="SJQ805" s="49"/>
      <c r="SJR805" s="49"/>
      <c r="SJS805" s="49"/>
      <c r="SJT805" s="49"/>
      <c r="SJU805" s="49"/>
      <c r="SJV805" s="49"/>
      <c r="SJW805" s="49"/>
      <c r="SJX805" s="49"/>
      <c r="SJY805" s="49"/>
      <c r="SJZ805" s="49"/>
      <c r="SKA805" s="49"/>
      <c r="SKB805" s="49"/>
      <c r="SKC805" s="49"/>
      <c r="SKD805" s="49"/>
      <c r="SKE805" s="49"/>
      <c r="SKF805" s="49"/>
      <c r="SKG805" s="49"/>
      <c r="SKH805" s="49"/>
      <c r="SKI805" s="49"/>
      <c r="SKJ805" s="49"/>
      <c r="SKK805" s="49"/>
      <c r="SKL805" s="49"/>
      <c r="SKM805" s="49"/>
      <c r="SKN805" s="49"/>
      <c r="SKO805" s="49"/>
      <c r="SKP805" s="49"/>
      <c r="SKQ805" s="49"/>
      <c r="SKR805" s="49"/>
      <c r="SKS805" s="49"/>
      <c r="SKT805" s="49"/>
      <c r="SKU805" s="49"/>
      <c r="SKV805" s="49"/>
      <c r="SKW805" s="49"/>
      <c r="SKX805" s="49"/>
      <c r="SKY805" s="49"/>
      <c r="SKZ805" s="49"/>
      <c r="SLA805" s="49"/>
      <c r="SLB805" s="49"/>
      <c r="SLC805" s="49"/>
      <c r="SLD805" s="49"/>
      <c r="SLE805" s="49"/>
      <c r="SLF805" s="49"/>
      <c r="SLG805" s="49"/>
      <c r="SLH805" s="49"/>
      <c r="SLI805" s="49"/>
      <c r="SLJ805" s="49"/>
      <c r="SLK805" s="49"/>
      <c r="SLL805" s="49"/>
      <c r="SLM805" s="49"/>
      <c r="SLN805" s="49"/>
      <c r="SLO805" s="49"/>
      <c r="SLP805" s="49"/>
      <c r="SLQ805" s="49"/>
      <c r="SLR805" s="49"/>
      <c r="SLS805" s="49"/>
      <c r="SLT805" s="49"/>
      <c r="SLU805" s="49"/>
      <c r="SLV805" s="49"/>
      <c r="SLW805" s="49"/>
      <c r="SLX805" s="49"/>
      <c r="SLY805" s="49"/>
      <c r="SLZ805" s="49"/>
      <c r="SMA805" s="49"/>
      <c r="SMB805" s="49"/>
      <c r="SMC805" s="49"/>
      <c r="SMD805" s="49"/>
      <c r="SME805" s="49"/>
      <c r="SMF805" s="49"/>
      <c r="SMG805" s="49"/>
      <c r="SMH805" s="49"/>
      <c r="SMI805" s="49"/>
      <c r="SMJ805" s="49"/>
      <c r="SMK805" s="49"/>
      <c r="SML805" s="49"/>
      <c r="SMM805" s="49"/>
      <c r="SMN805" s="49"/>
      <c r="SMO805" s="49"/>
      <c r="SMP805" s="49"/>
      <c r="SMQ805" s="49"/>
      <c r="SMR805" s="49"/>
      <c r="SMS805" s="49"/>
      <c r="SMT805" s="49"/>
      <c r="SMU805" s="49"/>
      <c r="SMV805" s="49"/>
      <c r="SMW805" s="49"/>
      <c r="SMX805" s="49"/>
      <c r="SMY805" s="49"/>
      <c r="SMZ805" s="49"/>
      <c r="SNA805" s="49"/>
      <c r="SNB805" s="49"/>
      <c r="SNC805" s="49"/>
      <c r="SND805" s="49"/>
      <c r="SNE805" s="49"/>
      <c r="SNF805" s="49"/>
      <c r="SNG805" s="49"/>
      <c r="SNH805" s="49"/>
      <c r="SNI805" s="49"/>
      <c r="SNJ805" s="49"/>
      <c r="SNK805" s="49"/>
      <c r="SNL805" s="49"/>
      <c r="SNM805" s="49"/>
      <c r="SNN805" s="49"/>
      <c r="SNO805" s="49"/>
      <c r="SNP805" s="49"/>
      <c r="SNQ805" s="49"/>
      <c r="SNR805" s="49"/>
      <c r="SNS805" s="49"/>
      <c r="SNT805" s="49"/>
      <c r="SNU805" s="49"/>
      <c r="SNV805" s="49"/>
      <c r="SNW805" s="49"/>
      <c r="SNX805" s="49"/>
      <c r="SNY805" s="49"/>
      <c r="SNZ805" s="49"/>
      <c r="SOA805" s="49"/>
      <c r="SOB805" s="49"/>
      <c r="SOC805" s="49"/>
      <c r="SOD805" s="49"/>
      <c r="SOE805" s="49"/>
      <c r="SOF805" s="49"/>
      <c r="SOG805" s="49"/>
      <c r="SOH805" s="49"/>
      <c r="SOI805" s="49"/>
      <c r="SOJ805" s="49"/>
      <c r="SOK805" s="49"/>
      <c r="SOL805" s="49"/>
      <c r="SOM805" s="49"/>
      <c r="SON805" s="49"/>
      <c r="SOO805" s="49"/>
      <c r="SOP805" s="49"/>
      <c r="SOQ805" s="49"/>
      <c r="SOR805" s="49"/>
      <c r="SOS805" s="49"/>
      <c r="SOT805" s="49"/>
      <c r="SOU805" s="49"/>
      <c r="SOV805" s="49"/>
      <c r="SOW805" s="49"/>
      <c r="SOX805" s="49"/>
      <c r="SOY805" s="49"/>
      <c r="SOZ805" s="49"/>
      <c r="SPA805" s="49"/>
      <c r="SPB805" s="49"/>
      <c r="SPC805" s="49"/>
      <c r="SPD805" s="49"/>
      <c r="SPE805" s="49"/>
      <c r="SPF805" s="49"/>
      <c r="SPG805" s="49"/>
      <c r="SPH805" s="49"/>
      <c r="SPI805" s="49"/>
      <c r="SPJ805" s="49"/>
      <c r="SPK805" s="49"/>
      <c r="SPL805" s="49"/>
      <c r="SPM805" s="49"/>
      <c r="SPN805" s="49"/>
      <c r="SPO805" s="49"/>
      <c r="SPP805" s="49"/>
      <c r="SPQ805" s="49"/>
      <c r="SPR805" s="49"/>
      <c r="SPS805" s="49"/>
      <c r="SPT805" s="49"/>
      <c r="SPU805" s="49"/>
      <c r="SPV805" s="49"/>
      <c r="SPW805" s="49"/>
      <c r="SPX805" s="49"/>
      <c r="SPY805" s="49"/>
      <c r="SPZ805" s="49"/>
      <c r="SQA805" s="49"/>
      <c r="SQB805" s="49"/>
      <c r="SQC805" s="49"/>
      <c r="SQD805" s="49"/>
      <c r="SQE805" s="49"/>
      <c r="SQF805" s="49"/>
      <c r="SQG805" s="49"/>
      <c r="SQH805" s="49"/>
      <c r="SQI805" s="49"/>
      <c r="SQJ805" s="49"/>
      <c r="SQK805" s="49"/>
      <c r="SQL805" s="49"/>
      <c r="SQM805" s="49"/>
      <c r="SQN805" s="49"/>
      <c r="SQO805" s="49"/>
      <c r="SQP805" s="49"/>
      <c r="SQQ805" s="49"/>
      <c r="SQR805" s="49"/>
      <c r="SQS805" s="49"/>
      <c r="SQT805" s="49"/>
      <c r="SQU805" s="49"/>
      <c r="SQV805" s="49"/>
      <c r="SQW805" s="49"/>
      <c r="SQX805" s="49"/>
      <c r="SQY805" s="49"/>
      <c r="SQZ805" s="49"/>
      <c r="SRA805" s="49"/>
      <c r="SRB805" s="49"/>
      <c r="SRC805" s="49"/>
      <c r="SRD805" s="49"/>
      <c r="SRE805" s="49"/>
      <c r="SRF805" s="49"/>
      <c r="SRG805" s="49"/>
      <c r="SRH805" s="49"/>
      <c r="SRI805" s="49"/>
      <c r="SRJ805" s="49"/>
      <c r="SRK805" s="49"/>
      <c r="SRL805" s="49"/>
      <c r="SRM805" s="49"/>
      <c r="SRN805" s="49"/>
      <c r="SRO805" s="49"/>
      <c r="SRP805" s="49"/>
      <c r="SRQ805" s="49"/>
      <c r="SRR805" s="49"/>
      <c r="SRS805" s="49"/>
      <c r="SRT805" s="49"/>
      <c r="SRU805" s="49"/>
      <c r="SRV805" s="49"/>
      <c r="SRW805" s="49"/>
      <c r="SRX805" s="49"/>
      <c r="SRY805" s="49"/>
      <c r="SRZ805" s="49"/>
      <c r="SSA805" s="49"/>
      <c r="SSB805" s="49"/>
      <c r="SSC805" s="49"/>
      <c r="SSD805" s="49"/>
      <c r="SSE805" s="49"/>
      <c r="SSF805" s="49"/>
      <c r="SSG805" s="49"/>
      <c r="SSH805" s="49"/>
      <c r="SSI805" s="49"/>
      <c r="SSJ805" s="49"/>
      <c r="SSK805" s="49"/>
      <c r="SSL805" s="49"/>
      <c r="SSM805" s="49"/>
      <c r="SSN805" s="49"/>
      <c r="SSO805" s="49"/>
      <c r="SSP805" s="49"/>
      <c r="SSQ805" s="49"/>
      <c r="SSR805" s="49"/>
      <c r="SSS805" s="49"/>
      <c r="SST805" s="49"/>
      <c r="SSU805" s="49"/>
      <c r="SSV805" s="49"/>
      <c r="SSW805" s="49"/>
      <c r="SSX805" s="49"/>
      <c r="SSY805" s="49"/>
      <c r="SSZ805" s="49"/>
      <c r="STA805" s="49"/>
      <c r="STB805" s="49"/>
      <c r="STC805" s="49"/>
      <c r="STD805" s="49"/>
      <c r="STE805" s="49"/>
      <c r="STF805" s="49"/>
      <c r="STG805" s="49"/>
      <c r="STH805" s="49"/>
      <c r="STI805" s="49"/>
      <c r="STJ805" s="49"/>
      <c r="STK805" s="49"/>
      <c r="STL805" s="49"/>
      <c r="STM805" s="49"/>
      <c r="STN805" s="49"/>
      <c r="STO805" s="49"/>
      <c r="STP805" s="49"/>
      <c r="STQ805" s="49"/>
      <c r="STR805" s="49"/>
      <c r="STS805" s="49"/>
      <c r="STT805" s="49"/>
      <c r="STU805" s="49"/>
      <c r="STV805" s="49"/>
      <c r="STW805" s="49"/>
      <c r="STX805" s="49"/>
      <c r="STY805" s="49"/>
      <c r="STZ805" s="49"/>
      <c r="SUA805" s="49"/>
      <c r="SUB805" s="49"/>
      <c r="SUC805" s="49"/>
      <c r="SUD805" s="49"/>
      <c r="SUE805" s="49"/>
      <c r="SUF805" s="49"/>
      <c r="SUG805" s="49"/>
      <c r="SUH805" s="49"/>
      <c r="SUI805" s="49"/>
      <c r="SUJ805" s="49"/>
      <c r="SUK805" s="49"/>
      <c r="SUL805" s="49"/>
      <c r="SUM805" s="49"/>
      <c r="SUN805" s="49"/>
      <c r="SUO805" s="49"/>
      <c r="SUP805" s="49"/>
      <c r="SUQ805" s="49"/>
      <c r="SUR805" s="49"/>
      <c r="SUS805" s="49"/>
      <c r="SUT805" s="49"/>
      <c r="SUU805" s="49"/>
      <c r="SUV805" s="49"/>
      <c r="SUW805" s="49"/>
      <c r="SUX805" s="49"/>
      <c r="SUY805" s="49"/>
      <c r="SUZ805" s="49"/>
      <c r="SVA805" s="49"/>
      <c r="SVB805" s="49"/>
      <c r="SVC805" s="49"/>
      <c r="SVD805" s="49"/>
      <c r="SVE805" s="49"/>
      <c r="SVF805" s="49"/>
      <c r="SVG805" s="49"/>
      <c r="SVH805" s="49"/>
      <c r="SVI805" s="49"/>
      <c r="SVJ805" s="49"/>
      <c r="SVK805" s="49"/>
      <c r="SVL805" s="49"/>
      <c r="SVM805" s="49"/>
      <c r="SVN805" s="49"/>
      <c r="SVO805" s="49"/>
      <c r="SVP805" s="49"/>
      <c r="SVQ805" s="49"/>
      <c r="SVR805" s="49"/>
      <c r="SVS805" s="49"/>
      <c r="SVT805" s="49"/>
      <c r="SVU805" s="49"/>
      <c r="SVV805" s="49"/>
      <c r="SVW805" s="49"/>
      <c r="SVX805" s="49"/>
      <c r="SVY805" s="49"/>
      <c r="SVZ805" s="49"/>
      <c r="SWA805" s="49"/>
      <c r="SWB805" s="49"/>
      <c r="SWC805" s="49"/>
      <c r="SWD805" s="49"/>
      <c r="SWE805" s="49"/>
      <c r="SWF805" s="49"/>
      <c r="SWG805" s="49"/>
      <c r="SWH805" s="49"/>
      <c r="SWI805" s="49"/>
      <c r="SWJ805" s="49"/>
      <c r="SWK805" s="49"/>
      <c r="SWL805" s="49"/>
      <c r="SWM805" s="49"/>
      <c r="SWN805" s="49"/>
      <c r="SWO805" s="49"/>
      <c r="SWP805" s="49"/>
      <c r="SWQ805" s="49"/>
      <c r="SWR805" s="49"/>
      <c r="SWS805" s="49"/>
      <c r="SWT805" s="49"/>
      <c r="SWU805" s="49"/>
      <c r="SWV805" s="49"/>
      <c r="SWW805" s="49"/>
      <c r="SWX805" s="49"/>
      <c r="SWY805" s="49"/>
      <c r="SWZ805" s="49"/>
      <c r="SXA805" s="49"/>
      <c r="SXB805" s="49"/>
      <c r="SXC805" s="49"/>
      <c r="SXD805" s="49"/>
      <c r="SXE805" s="49"/>
      <c r="SXF805" s="49"/>
      <c r="SXG805" s="49"/>
      <c r="SXH805" s="49"/>
      <c r="SXI805" s="49"/>
      <c r="SXJ805" s="49"/>
      <c r="SXK805" s="49"/>
      <c r="SXL805" s="49"/>
      <c r="SXM805" s="49"/>
      <c r="SXN805" s="49"/>
      <c r="SXO805" s="49"/>
      <c r="SXP805" s="49"/>
      <c r="SXQ805" s="49"/>
      <c r="SXR805" s="49"/>
      <c r="SXS805" s="49"/>
      <c r="SXT805" s="49"/>
      <c r="SXU805" s="49"/>
      <c r="SXV805" s="49"/>
      <c r="SXW805" s="49"/>
      <c r="SXX805" s="49"/>
      <c r="SXY805" s="49"/>
      <c r="SXZ805" s="49"/>
      <c r="SYA805" s="49"/>
      <c r="SYB805" s="49"/>
      <c r="SYC805" s="49"/>
      <c r="SYD805" s="49"/>
      <c r="SYE805" s="49"/>
      <c r="SYF805" s="49"/>
      <c r="SYG805" s="49"/>
      <c r="SYH805" s="49"/>
      <c r="SYI805" s="49"/>
      <c r="SYJ805" s="49"/>
      <c r="SYK805" s="49"/>
      <c r="SYL805" s="49"/>
      <c r="SYM805" s="49"/>
      <c r="SYN805" s="49"/>
      <c r="SYO805" s="49"/>
      <c r="SYP805" s="49"/>
      <c r="SYQ805" s="49"/>
      <c r="SYR805" s="49"/>
      <c r="SYS805" s="49"/>
      <c r="SYT805" s="49"/>
      <c r="SYU805" s="49"/>
      <c r="SYV805" s="49"/>
      <c r="SYW805" s="49"/>
      <c r="SYX805" s="49"/>
      <c r="SYY805" s="49"/>
      <c r="SYZ805" s="49"/>
      <c r="SZA805" s="49"/>
      <c r="SZB805" s="49"/>
      <c r="SZC805" s="49"/>
      <c r="SZD805" s="49"/>
      <c r="SZE805" s="49"/>
      <c r="SZF805" s="49"/>
      <c r="SZG805" s="49"/>
      <c r="SZH805" s="49"/>
      <c r="SZI805" s="49"/>
      <c r="SZJ805" s="49"/>
      <c r="SZK805" s="49"/>
      <c r="SZL805" s="49"/>
      <c r="SZM805" s="49"/>
      <c r="SZN805" s="49"/>
      <c r="SZO805" s="49"/>
      <c r="SZP805" s="49"/>
      <c r="SZQ805" s="49"/>
      <c r="SZR805" s="49"/>
      <c r="SZS805" s="49"/>
      <c r="SZT805" s="49"/>
      <c r="SZU805" s="49"/>
      <c r="SZV805" s="49"/>
      <c r="SZW805" s="49"/>
      <c r="SZX805" s="49"/>
      <c r="SZY805" s="49"/>
      <c r="SZZ805" s="49"/>
      <c r="TAA805" s="49"/>
      <c r="TAB805" s="49"/>
      <c r="TAC805" s="49"/>
      <c r="TAD805" s="49"/>
      <c r="TAE805" s="49"/>
      <c r="TAF805" s="49"/>
      <c r="TAG805" s="49"/>
      <c r="TAH805" s="49"/>
      <c r="TAI805" s="49"/>
      <c r="TAJ805" s="49"/>
      <c r="TAK805" s="49"/>
      <c r="TAL805" s="49"/>
      <c r="TAM805" s="49"/>
      <c r="TAN805" s="49"/>
      <c r="TAO805" s="49"/>
      <c r="TAP805" s="49"/>
      <c r="TAQ805" s="49"/>
      <c r="TAR805" s="49"/>
      <c r="TAS805" s="49"/>
      <c r="TAT805" s="49"/>
      <c r="TAU805" s="49"/>
      <c r="TAV805" s="49"/>
      <c r="TAW805" s="49"/>
      <c r="TAX805" s="49"/>
      <c r="TAY805" s="49"/>
      <c r="TAZ805" s="49"/>
      <c r="TBA805" s="49"/>
      <c r="TBB805" s="49"/>
      <c r="TBC805" s="49"/>
      <c r="TBD805" s="49"/>
      <c r="TBE805" s="49"/>
      <c r="TBF805" s="49"/>
      <c r="TBG805" s="49"/>
      <c r="TBH805" s="49"/>
      <c r="TBI805" s="49"/>
      <c r="TBJ805" s="49"/>
      <c r="TBK805" s="49"/>
      <c r="TBL805" s="49"/>
      <c r="TBM805" s="49"/>
      <c r="TBN805" s="49"/>
      <c r="TBO805" s="49"/>
      <c r="TBP805" s="49"/>
      <c r="TBQ805" s="49"/>
      <c r="TBR805" s="49"/>
      <c r="TBS805" s="49"/>
      <c r="TBT805" s="49"/>
      <c r="TBU805" s="49"/>
      <c r="TBV805" s="49"/>
      <c r="TBW805" s="49"/>
      <c r="TBX805" s="49"/>
      <c r="TBY805" s="49"/>
      <c r="TBZ805" s="49"/>
      <c r="TCA805" s="49"/>
      <c r="TCB805" s="49"/>
      <c r="TCC805" s="49"/>
      <c r="TCD805" s="49"/>
      <c r="TCE805" s="49"/>
      <c r="TCF805" s="49"/>
      <c r="TCG805" s="49"/>
      <c r="TCH805" s="49"/>
      <c r="TCI805" s="49"/>
      <c r="TCJ805" s="49"/>
      <c r="TCK805" s="49"/>
      <c r="TCL805" s="49"/>
      <c r="TCM805" s="49"/>
      <c r="TCN805" s="49"/>
      <c r="TCO805" s="49"/>
      <c r="TCP805" s="49"/>
      <c r="TCQ805" s="49"/>
      <c r="TCR805" s="49"/>
      <c r="TCS805" s="49"/>
      <c r="TCT805" s="49"/>
      <c r="TCU805" s="49"/>
      <c r="TCV805" s="49"/>
      <c r="TCW805" s="49"/>
      <c r="TCX805" s="49"/>
      <c r="TCY805" s="49"/>
      <c r="TCZ805" s="49"/>
      <c r="TDA805" s="49"/>
      <c r="TDB805" s="49"/>
      <c r="TDC805" s="49"/>
      <c r="TDD805" s="49"/>
      <c r="TDE805" s="49"/>
      <c r="TDF805" s="49"/>
      <c r="TDG805" s="49"/>
      <c r="TDH805" s="49"/>
      <c r="TDI805" s="49"/>
      <c r="TDJ805" s="49"/>
      <c r="TDK805" s="49"/>
      <c r="TDL805" s="49"/>
      <c r="TDM805" s="49"/>
      <c r="TDN805" s="49"/>
      <c r="TDO805" s="49"/>
      <c r="TDP805" s="49"/>
      <c r="TDQ805" s="49"/>
      <c r="TDR805" s="49"/>
      <c r="TDS805" s="49"/>
      <c r="TDT805" s="49"/>
      <c r="TDU805" s="49"/>
      <c r="TDV805" s="49"/>
      <c r="TDW805" s="49"/>
      <c r="TDX805" s="49"/>
      <c r="TDY805" s="49"/>
      <c r="TDZ805" s="49"/>
      <c r="TEA805" s="49"/>
      <c r="TEB805" s="49"/>
      <c r="TEC805" s="49"/>
      <c r="TED805" s="49"/>
      <c r="TEE805" s="49"/>
      <c r="TEF805" s="49"/>
      <c r="TEG805" s="49"/>
      <c r="TEH805" s="49"/>
      <c r="TEI805" s="49"/>
      <c r="TEJ805" s="49"/>
      <c r="TEK805" s="49"/>
      <c r="TEL805" s="49"/>
      <c r="TEM805" s="49"/>
      <c r="TEN805" s="49"/>
      <c r="TEO805" s="49"/>
      <c r="TEP805" s="49"/>
      <c r="TEQ805" s="49"/>
      <c r="TER805" s="49"/>
      <c r="TES805" s="49"/>
      <c r="TET805" s="49"/>
      <c r="TEU805" s="49"/>
      <c r="TEV805" s="49"/>
      <c r="TEW805" s="49"/>
      <c r="TEX805" s="49"/>
      <c r="TEY805" s="49"/>
      <c r="TEZ805" s="49"/>
      <c r="TFA805" s="49"/>
      <c r="TFB805" s="49"/>
      <c r="TFC805" s="49"/>
      <c r="TFD805" s="49"/>
      <c r="TFE805" s="49"/>
      <c r="TFF805" s="49"/>
      <c r="TFG805" s="49"/>
      <c r="TFH805" s="49"/>
      <c r="TFI805" s="49"/>
      <c r="TFJ805" s="49"/>
      <c r="TFK805" s="49"/>
      <c r="TFL805" s="49"/>
      <c r="TFM805" s="49"/>
      <c r="TFN805" s="49"/>
      <c r="TFO805" s="49"/>
      <c r="TFP805" s="49"/>
      <c r="TFQ805" s="49"/>
      <c r="TFR805" s="49"/>
      <c r="TFS805" s="49"/>
      <c r="TFT805" s="49"/>
      <c r="TFU805" s="49"/>
      <c r="TFV805" s="49"/>
      <c r="TFW805" s="49"/>
      <c r="TFX805" s="49"/>
      <c r="TFY805" s="49"/>
      <c r="TFZ805" s="49"/>
      <c r="TGA805" s="49"/>
      <c r="TGB805" s="49"/>
      <c r="TGC805" s="49"/>
      <c r="TGD805" s="49"/>
      <c r="TGE805" s="49"/>
      <c r="TGF805" s="49"/>
      <c r="TGG805" s="49"/>
      <c r="TGH805" s="49"/>
      <c r="TGI805" s="49"/>
      <c r="TGJ805" s="49"/>
      <c r="TGK805" s="49"/>
      <c r="TGL805" s="49"/>
      <c r="TGM805" s="49"/>
      <c r="TGN805" s="49"/>
      <c r="TGO805" s="49"/>
      <c r="TGP805" s="49"/>
      <c r="TGQ805" s="49"/>
      <c r="TGR805" s="49"/>
      <c r="TGS805" s="49"/>
      <c r="TGT805" s="49"/>
      <c r="TGU805" s="49"/>
      <c r="TGV805" s="49"/>
      <c r="TGW805" s="49"/>
      <c r="TGX805" s="49"/>
      <c r="TGY805" s="49"/>
      <c r="TGZ805" s="49"/>
      <c r="THA805" s="49"/>
      <c r="THB805" s="49"/>
      <c r="THC805" s="49"/>
      <c r="THD805" s="49"/>
      <c r="THE805" s="49"/>
      <c r="THF805" s="49"/>
      <c r="THG805" s="49"/>
      <c r="THH805" s="49"/>
      <c r="THI805" s="49"/>
      <c r="THJ805" s="49"/>
      <c r="THK805" s="49"/>
      <c r="THL805" s="49"/>
      <c r="THM805" s="49"/>
      <c r="THN805" s="49"/>
      <c r="THO805" s="49"/>
      <c r="THP805" s="49"/>
      <c r="THQ805" s="49"/>
      <c r="THR805" s="49"/>
      <c r="THS805" s="49"/>
      <c r="THT805" s="49"/>
      <c r="THU805" s="49"/>
      <c r="THV805" s="49"/>
      <c r="THW805" s="49"/>
      <c r="THX805" s="49"/>
      <c r="THY805" s="49"/>
      <c r="THZ805" s="49"/>
      <c r="TIA805" s="49"/>
      <c r="TIB805" s="49"/>
      <c r="TIC805" s="49"/>
      <c r="TID805" s="49"/>
      <c r="TIE805" s="49"/>
      <c r="TIF805" s="49"/>
      <c r="TIG805" s="49"/>
      <c r="TIH805" s="49"/>
      <c r="TII805" s="49"/>
      <c r="TIJ805" s="49"/>
      <c r="TIK805" s="49"/>
      <c r="TIL805" s="49"/>
      <c r="TIM805" s="49"/>
      <c r="TIN805" s="49"/>
      <c r="TIO805" s="49"/>
      <c r="TIP805" s="49"/>
      <c r="TIQ805" s="49"/>
      <c r="TIR805" s="49"/>
      <c r="TIS805" s="49"/>
      <c r="TIT805" s="49"/>
      <c r="TIU805" s="49"/>
      <c r="TIV805" s="49"/>
      <c r="TIW805" s="49"/>
      <c r="TIX805" s="49"/>
      <c r="TIY805" s="49"/>
      <c r="TIZ805" s="49"/>
      <c r="TJA805" s="49"/>
      <c r="TJB805" s="49"/>
      <c r="TJC805" s="49"/>
      <c r="TJD805" s="49"/>
      <c r="TJE805" s="49"/>
      <c r="TJF805" s="49"/>
      <c r="TJG805" s="49"/>
      <c r="TJH805" s="49"/>
      <c r="TJI805" s="49"/>
      <c r="TJJ805" s="49"/>
      <c r="TJK805" s="49"/>
      <c r="TJL805" s="49"/>
      <c r="TJM805" s="49"/>
      <c r="TJN805" s="49"/>
      <c r="TJO805" s="49"/>
      <c r="TJP805" s="49"/>
      <c r="TJQ805" s="49"/>
      <c r="TJR805" s="49"/>
      <c r="TJS805" s="49"/>
      <c r="TJT805" s="49"/>
      <c r="TJU805" s="49"/>
      <c r="TJV805" s="49"/>
      <c r="TJW805" s="49"/>
      <c r="TJX805" s="49"/>
      <c r="TJY805" s="49"/>
      <c r="TJZ805" s="49"/>
      <c r="TKA805" s="49"/>
      <c r="TKB805" s="49"/>
      <c r="TKC805" s="49"/>
      <c r="TKD805" s="49"/>
      <c r="TKE805" s="49"/>
      <c r="TKF805" s="49"/>
      <c r="TKG805" s="49"/>
      <c r="TKH805" s="49"/>
      <c r="TKI805" s="49"/>
      <c r="TKJ805" s="49"/>
      <c r="TKK805" s="49"/>
      <c r="TKL805" s="49"/>
      <c r="TKM805" s="49"/>
      <c r="TKN805" s="49"/>
      <c r="TKO805" s="49"/>
      <c r="TKP805" s="49"/>
      <c r="TKQ805" s="49"/>
      <c r="TKR805" s="49"/>
      <c r="TKS805" s="49"/>
      <c r="TKT805" s="49"/>
      <c r="TKU805" s="49"/>
      <c r="TKV805" s="49"/>
      <c r="TKW805" s="49"/>
      <c r="TKX805" s="49"/>
      <c r="TKY805" s="49"/>
      <c r="TKZ805" s="49"/>
      <c r="TLA805" s="49"/>
      <c r="TLB805" s="49"/>
      <c r="TLC805" s="49"/>
      <c r="TLD805" s="49"/>
      <c r="TLE805" s="49"/>
      <c r="TLF805" s="49"/>
      <c r="TLG805" s="49"/>
      <c r="TLH805" s="49"/>
      <c r="TLI805" s="49"/>
      <c r="TLJ805" s="49"/>
      <c r="TLK805" s="49"/>
      <c r="TLL805" s="49"/>
      <c r="TLM805" s="49"/>
      <c r="TLN805" s="49"/>
      <c r="TLO805" s="49"/>
      <c r="TLP805" s="49"/>
      <c r="TLQ805" s="49"/>
      <c r="TLR805" s="49"/>
      <c r="TLS805" s="49"/>
      <c r="TLT805" s="49"/>
      <c r="TLU805" s="49"/>
      <c r="TLV805" s="49"/>
      <c r="TLW805" s="49"/>
      <c r="TLX805" s="49"/>
      <c r="TLY805" s="49"/>
      <c r="TLZ805" s="49"/>
      <c r="TMA805" s="49"/>
      <c r="TMB805" s="49"/>
      <c r="TMC805" s="49"/>
      <c r="TMD805" s="49"/>
      <c r="TME805" s="49"/>
      <c r="TMF805" s="49"/>
      <c r="TMG805" s="49"/>
      <c r="TMH805" s="49"/>
      <c r="TMI805" s="49"/>
      <c r="TMJ805" s="49"/>
      <c r="TMK805" s="49"/>
      <c r="TML805" s="49"/>
      <c r="TMM805" s="49"/>
      <c r="TMN805" s="49"/>
      <c r="TMO805" s="49"/>
      <c r="TMP805" s="49"/>
      <c r="TMQ805" s="49"/>
      <c r="TMR805" s="49"/>
      <c r="TMS805" s="49"/>
      <c r="TMT805" s="49"/>
      <c r="TMU805" s="49"/>
      <c r="TMV805" s="49"/>
      <c r="TMW805" s="49"/>
      <c r="TMX805" s="49"/>
      <c r="TMY805" s="49"/>
      <c r="TMZ805" s="49"/>
      <c r="TNA805" s="49"/>
      <c r="TNB805" s="49"/>
      <c r="TNC805" s="49"/>
      <c r="TND805" s="49"/>
      <c r="TNE805" s="49"/>
      <c r="TNF805" s="49"/>
      <c r="TNG805" s="49"/>
      <c r="TNH805" s="49"/>
      <c r="TNI805" s="49"/>
      <c r="TNJ805" s="49"/>
      <c r="TNK805" s="49"/>
      <c r="TNL805" s="49"/>
      <c r="TNM805" s="49"/>
      <c r="TNN805" s="49"/>
      <c r="TNO805" s="49"/>
      <c r="TNP805" s="49"/>
      <c r="TNQ805" s="49"/>
      <c r="TNR805" s="49"/>
      <c r="TNS805" s="49"/>
      <c r="TNT805" s="49"/>
      <c r="TNU805" s="49"/>
      <c r="TNV805" s="49"/>
      <c r="TNW805" s="49"/>
      <c r="TNX805" s="49"/>
      <c r="TNY805" s="49"/>
      <c r="TNZ805" s="49"/>
      <c r="TOA805" s="49"/>
      <c r="TOB805" s="49"/>
      <c r="TOC805" s="49"/>
      <c r="TOD805" s="49"/>
      <c r="TOE805" s="49"/>
      <c r="TOF805" s="49"/>
      <c r="TOG805" s="49"/>
      <c r="TOH805" s="49"/>
      <c r="TOI805" s="49"/>
      <c r="TOJ805" s="49"/>
      <c r="TOK805" s="49"/>
      <c r="TOL805" s="49"/>
      <c r="TOM805" s="49"/>
      <c r="TON805" s="49"/>
      <c r="TOO805" s="49"/>
      <c r="TOP805" s="49"/>
      <c r="TOQ805" s="49"/>
      <c r="TOR805" s="49"/>
      <c r="TOS805" s="49"/>
      <c r="TOT805" s="49"/>
      <c r="TOU805" s="49"/>
      <c r="TOV805" s="49"/>
      <c r="TOW805" s="49"/>
      <c r="TOX805" s="49"/>
      <c r="TOY805" s="49"/>
      <c r="TOZ805" s="49"/>
      <c r="TPA805" s="49"/>
      <c r="TPB805" s="49"/>
      <c r="TPC805" s="49"/>
      <c r="TPD805" s="49"/>
      <c r="TPE805" s="49"/>
      <c r="TPF805" s="49"/>
      <c r="TPG805" s="49"/>
      <c r="TPH805" s="49"/>
      <c r="TPI805" s="49"/>
      <c r="TPJ805" s="49"/>
      <c r="TPK805" s="49"/>
      <c r="TPL805" s="49"/>
      <c r="TPM805" s="49"/>
      <c r="TPN805" s="49"/>
      <c r="TPO805" s="49"/>
      <c r="TPP805" s="49"/>
      <c r="TPQ805" s="49"/>
      <c r="TPR805" s="49"/>
      <c r="TPS805" s="49"/>
      <c r="TPT805" s="49"/>
      <c r="TPU805" s="49"/>
      <c r="TPV805" s="49"/>
      <c r="TPW805" s="49"/>
      <c r="TPX805" s="49"/>
      <c r="TPY805" s="49"/>
      <c r="TPZ805" s="49"/>
      <c r="TQA805" s="49"/>
      <c r="TQB805" s="49"/>
      <c r="TQC805" s="49"/>
      <c r="TQD805" s="49"/>
      <c r="TQE805" s="49"/>
      <c r="TQF805" s="49"/>
      <c r="TQG805" s="49"/>
      <c r="TQH805" s="49"/>
      <c r="TQI805" s="49"/>
      <c r="TQJ805" s="49"/>
      <c r="TQK805" s="49"/>
      <c r="TQL805" s="49"/>
      <c r="TQM805" s="49"/>
      <c r="TQN805" s="49"/>
      <c r="TQO805" s="49"/>
      <c r="TQP805" s="49"/>
      <c r="TQQ805" s="49"/>
      <c r="TQR805" s="49"/>
      <c r="TQS805" s="49"/>
      <c r="TQT805" s="49"/>
      <c r="TQU805" s="49"/>
      <c r="TQV805" s="49"/>
      <c r="TQW805" s="49"/>
      <c r="TQX805" s="49"/>
      <c r="TQY805" s="49"/>
      <c r="TQZ805" s="49"/>
      <c r="TRA805" s="49"/>
      <c r="TRB805" s="49"/>
      <c r="TRC805" s="49"/>
      <c r="TRD805" s="49"/>
      <c r="TRE805" s="49"/>
      <c r="TRF805" s="49"/>
      <c r="TRG805" s="49"/>
      <c r="TRH805" s="49"/>
      <c r="TRI805" s="49"/>
      <c r="TRJ805" s="49"/>
      <c r="TRK805" s="49"/>
      <c r="TRL805" s="49"/>
      <c r="TRM805" s="49"/>
      <c r="TRN805" s="49"/>
      <c r="TRO805" s="49"/>
      <c r="TRP805" s="49"/>
      <c r="TRQ805" s="49"/>
      <c r="TRR805" s="49"/>
      <c r="TRS805" s="49"/>
      <c r="TRT805" s="49"/>
      <c r="TRU805" s="49"/>
      <c r="TRV805" s="49"/>
      <c r="TRW805" s="49"/>
      <c r="TRX805" s="49"/>
      <c r="TRY805" s="49"/>
      <c r="TRZ805" s="49"/>
      <c r="TSA805" s="49"/>
      <c r="TSB805" s="49"/>
      <c r="TSC805" s="49"/>
      <c r="TSD805" s="49"/>
      <c r="TSE805" s="49"/>
      <c r="TSF805" s="49"/>
      <c r="TSG805" s="49"/>
      <c r="TSH805" s="49"/>
      <c r="TSI805" s="49"/>
      <c r="TSJ805" s="49"/>
      <c r="TSK805" s="49"/>
      <c r="TSL805" s="49"/>
      <c r="TSM805" s="49"/>
      <c r="TSN805" s="49"/>
      <c r="TSO805" s="49"/>
      <c r="TSP805" s="49"/>
      <c r="TSQ805" s="49"/>
      <c r="TSR805" s="49"/>
      <c r="TSS805" s="49"/>
      <c r="TST805" s="49"/>
      <c r="TSU805" s="49"/>
      <c r="TSV805" s="49"/>
      <c r="TSW805" s="49"/>
      <c r="TSX805" s="49"/>
      <c r="TSY805" s="49"/>
      <c r="TSZ805" s="49"/>
      <c r="TTA805" s="49"/>
      <c r="TTB805" s="49"/>
      <c r="TTC805" s="49"/>
      <c r="TTD805" s="49"/>
      <c r="TTE805" s="49"/>
      <c r="TTF805" s="49"/>
      <c r="TTG805" s="49"/>
      <c r="TTH805" s="49"/>
      <c r="TTI805" s="49"/>
      <c r="TTJ805" s="49"/>
      <c r="TTK805" s="49"/>
      <c r="TTL805" s="49"/>
      <c r="TTM805" s="49"/>
      <c r="TTN805" s="49"/>
      <c r="TTO805" s="49"/>
      <c r="TTP805" s="49"/>
      <c r="TTQ805" s="49"/>
      <c r="TTR805" s="49"/>
      <c r="TTS805" s="49"/>
      <c r="TTT805" s="49"/>
      <c r="TTU805" s="49"/>
      <c r="TTV805" s="49"/>
      <c r="TTW805" s="49"/>
      <c r="TTX805" s="49"/>
      <c r="TTY805" s="49"/>
      <c r="TTZ805" s="49"/>
      <c r="TUA805" s="49"/>
      <c r="TUB805" s="49"/>
      <c r="TUC805" s="49"/>
      <c r="TUD805" s="49"/>
      <c r="TUE805" s="49"/>
      <c r="TUF805" s="49"/>
      <c r="TUG805" s="49"/>
      <c r="TUH805" s="49"/>
      <c r="TUI805" s="49"/>
      <c r="TUJ805" s="49"/>
      <c r="TUK805" s="49"/>
      <c r="TUL805" s="49"/>
      <c r="TUM805" s="49"/>
      <c r="TUN805" s="49"/>
      <c r="TUO805" s="49"/>
      <c r="TUP805" s="49"/>
      <c r="TUQ805" s="49"/>
      <c r="TUR805" s="49"/>
      <c r="TUS805" s="49"/>
      <c r="TUT805" s="49"/>
      <c r="TUU805" s="49"/>
      <c r="TUV805" s="49"/>
      <c r="TUW805" s="49"/>
      <c r="TUX805" s="49"/>
      <c r="TUY805" s="49"/>
      <c r="TUZ805" s="49"/>
      <c r="TVA805" s="49"/>
      <c r="TVB805" s="49"/>
      <c r="TVC805" s="49"/>
      <c r="TVD805" s="49"/>
      <c r="TVE805" s="49"/>
      <c r="TVF805" s="49"/>
      <c r="TVG805" s="49"/>
      <c r="TVH805" s="49"/>
      <c r="TVI805" s="49"/>
      <c r="TVJ805" s="49"/>
      <c r="TVK805" s="49"/>
      <c r="TVL805" s="49"/>
      <c r="TVM805" s="49"/>
      <c r="TVN805" s="49"/>
      <c r="TVO805" s="49"/>
      <c r="TVP805" s="49"/>
      <c r="TVQ805" s="49"/>
      <c r="TVR805" s="49"/>
      <c r="TVS805" s="49"/>
      <c r="TVT805" s="49"/>
      <c r="TVU805" s="49"/>
      <c r="TVV805" s="49"/>
      <c r="TVW805" s="49"/>
      <c r="TVX805" s="49"/>
      <c r="TVY805" s="49"/>
      <c r="TVZ805" s="49"/>
      <c r="TWA805" s="49"/>
      <c r="TWB805" s="49"/>
      <c r="TWC805" s="49"/>
      <c r="TWD805" s="49"/>
      <c r="TWE805" s="49"/>
      <c r="TWF805" s="49"/>
      <c r="TWG805" s="49"/>
      <c r="TWH805" s="49"/>
      <c r="TWI805" s="49"/>
      <c r="TWJ805" s="49"/>
      <c r="TWK805" s="49"/>
      <c r="TWL805" s="49"/>
      <c r="TWM805" s="49"/>
      <c r="TWN805" s="49"/>
      <c r="TWO805" s="49"/>
      <c r="TWP805" s="49"/>
      <c r="TWQ805" s="49"/>
      <c r="TWR805" s="49"/>
      <c r="TWS805" s="49"/>
      <c r="TWT805" s="49"/>
      <c r="TWU805" s="49"/>
      <c r="TWV805" s="49"/>
      <c r="TWW805" s="49"/>
      <c r="TWX805" s="49"/>
      <c r="TWY805" s="49"/>
      <c r="TWZ805" s="49"/>
      <c r="TXA805" s="49"/>
      <c r="TXB805" s="49"/>
      <c r="TXC805" s="49"/>
      <c r="TXD805" s="49"/>
      <c r="TXE805" s="49"/>
      <c r="TXF805" s="49"/>
      <c r="TXG805" s="49"/>
      <c r="TXH805" s="49"/>
      <c r="TXI805" s="49"/>
      <c r="TXJ805" s="49"/>
      <c r="TXK805" s="49"/>
      <c r="TXL805" s="49"/>
      <c r="TXM805" s="49"/>
      <c r="TXN805" s="49"/>
      <c r="TXO805" s="49"/>
      <c r="TXP805" s="49"/>
      <c r="TXQ805" s="49"/>
      <c r="TXR805" s="49"/>
      <c r="TXS805" s="49"/>
      <c r="TXT805" s="49"/>
      <c r="TXU805" s="49"/>
      <c r="TXV805" s="49"/>
      <c r="TXW805" s="49"/>
      <c r="TXX805" s="49"/>
      <c r="TXY805" s="49"/>
      <c r="TXZ805" s="49"/>
      <c r="TYA805" s="49"/>
      <c r="TYB805" s="49"/>
      <c r="TYC805" s="49"/>
      <c r="TYD805" s="49"/>
      <c r="TYE805" s="49"/>
      <c r="TYF805" s="49"/>
      <c r="TYG805" s="49"/>
      <c r="TYH805" s="49"/>
      <c r="TYI805" s="49"/>
      <c r="TYJ805" s="49"/>
      <c r="TYK805" s="49"/>
      <c r="TYL805" s="49"/>
      <c r="TYM805" s="49"/>
      <c r="TYN805" s="49"/>
      <c r="TYO805" s="49"/>
      <c r="TYP805" s="49"/>
      <c r="TYQ805" s="49"/>
      <c r="TYR805" s="49"/>
      <c r="TYS805" s="49"/>
      <c r="TYT805" s="49"/>
      <c r="TYU805" s="49"/>
      <c r="TYV805" s="49"/>
      <c r="TYW805" s="49"/>
      <c r="TYX805" s="49"/>
      <c r="TYY805" s="49"/>
      <c r="TYZ805" s="49"/>
      <c r="TZA805" s="49"/>
      <c r="TZB805" s="49"/>
      <c r="TZC805" s="49"/>
      <c r="TZD805" s="49"/>
      <c r="TZE805" s="49"/>
      <c r="TZF805" s="49"/>
      <c r="TZG805" s="49"/>
      <c r="TZH805" s="49"/>
      <c r="TZI805" s="49"/>
      <c r="TZJ805" s="49"/>
      <c r="TZK805" s="49"/>
      <c r="TZL805" s="49"/>
      <c r="TZM805" s="49"/>
      <c r="TZN805" s="49"/>
      <c r="TZO805" s="49"/>
      <c r="TZP805" s="49"/>
      <c r="TZQ805" s="49"/>
      <c r="TZR805" s="49"/>
      <c r="TZS805" s="49"/>
      <c r="TZT805" s="49"/>
      <c r="TZU805" s="49"/>
      <c r="TZV805" s="49"/>
      <c r="TZW805" s="49"/>
      <c r="TZX805" s="49"/>
      <c r="TZY805" s="49"/>
      <c r="TZZ805" s="49"/>
      <c r="UAA805" s="49"/>
      <c r="UAB805" s="49"/>
      <c r="UAC805" s="49"/>
      <c r="UAD805" s="49"/>
      <c r="UAE805" s="49"/>
      <c r="UAF805" s="49"/>
      <c r="UAG805" s="49"/>
      <c r="UAH805" s="49"/>
      <c r="UAI805" s="49"/>
      <c r="UAJ805" s="49"/>
      <c r="UAK805" s="49"/>
      <c r="UAL805" s="49"/>
      <c r="UAM805" s="49"/>
      <c r="UAN805" s="49"/>
      <c r="UAO805" s="49"/>
      <c r="UAP805" s="49"/>
      <c r="UAQ805" s="49"/>
      <c r="UAR805" s="49"/>
      <c r="UAS805" s="49"/>
      <c r="UAT805" s="49"/>
      <c r="UAU805" s="49"/>
      <c r="UAV805" s="49"/>
      <c r="UAW805" s="49"/>
      <c r="UAX805" s="49"/>
      <c r="UAY805" s="49"/>
      <c r="UAZ805" s="49"/>
      <c r="UBA805" s="49"/>
      <c r="UBB805" s="49"/>
      <c r="UBC805" s="49"/>
      <c r="UBD805" s="49"/>
      <c r="UBE805" s="49"/>
      <c r="UBF805" s="49"/>
      <c r="UBG805" s="49"/>
      <c r="UBH805" s="49"/>
      <c r="UBI805" s="49"/>
      <c r="UBJ805" s="49"/>
      <c r="UBK805" s="49"/>
      <c r="UBL805" s="49"/>
      <c r="UBM805" s="49"/>
      <c r="UBN805" s="49"/>
      <c r="UBO805" s="49"/>
      <c r="UBP805" s="49"/>
      <c r="UBQ805" s="49"/>
      <c r="UBR805" s="49"/>
      <c r="UBS805" s="49"/>
      <c r="UBT805" s="49"/>
      <c r="UBU805" s="49"/>
      <c r="UBV805" s="49"/>
      <c r="UBW805" s="49"/>
      <c r="UBX805" s="49"/>
      <c r="UBY805" s="49"/>
      <c r="UBZ805" s="49"/>
      <c r="UCA805" s="49"/>
      <c r="UCB805" s="49"/>
      <c r="UCC805" s="49"/>
      <c r="UCD805" s="49"/>
      <c r="UCE805" s="49"/>
      <c r="UCF805" s="49"/>
      <c r="UCG805" s="49"/>
      <c r="UCH805" s="49"/>
      <c r="UCI805" s="49"/>
      <c r="UCJ805" s="49"/>
      <c r="UCK805" s="49"/>
      <c r="UCL805" s="49"/>
      <c r="UCM805" s="49"/>
      <c r="UCN805" s="49"/>
      <c r="UCO805" s="49"/>
      <c r="UCP805" s="49"/>
      <c r="UCQ805" s="49"/>
      <c r="UCR805" s="49"/>
      <c r="UCS805" s="49"/>
      <c r="UCT805" s="49"/>
      <c r="UCU805" s="49"/>
      <c r="UCV805" s="49"/>
      <c r="UCW805" s="49"/>
      <c r="UCX805" s="49"/>
      <c r="UCY805" s="49"/>
      <c r="UCZ805" s="49"/>
      <c r="UDA805" s="49"/>
      <c r="UDB805" s="49"/>
      <c r="UDC805" s="49"/>
      <c r="UDD805" s="49"/>
      <c r="UDE805" s="49"/>
      <c r="UDF805" s="49"/>
      <c r="UDG805" s="49"/>
      <c r="UDH805" s="49"/>
      <c r="UDI805" s="49"/>
      <c r="UDJ805" s="49"/>
      <c r="UDK805" s="49"/>
      <c r="UDL805" s="49"/>
      <c r="UDM805" s="49"/>
      <c r="UDN805" s="49"/>
      <c r="UDO805" s="49"/>
      <c r="UDP805" s="49"/>
      <c r="UDQ805" s="49"/>
      <c r="UDR805" s="49"/>
      <c r="UDS805" s="49"/>
      <c r="UDT805" s="49"/>
      <c r="UDU805" s="49"/>
      <c r="UDV805" s="49"/>
      <c r="UDW805" s="49"/>
      <c r="UDX805" s="49"/>
      <c r="UDY805" s="49"/>
      <c r="UDZ805" s="49"/>
      <c r="UEA805" s="49"/>
      <c r="UEB805" s="49"/>
      <c r="UEC805" s="49"/>
      <c r="UED805" s="49"/>
      <c r="UEE805" s="49"/>
      <c r="UEF805" s="49"/>
      <c r="UEG805" s="49"/>
      <c r="UEH805" s="49"/>
      <c r="UEI805" s="49"/>
      <c r="UEJ805" s="49"/>
      <c r="UEK805" s="49"/>
      <c r="UEL805" s="49"/>
      <c r="UEM805" s="49"/>
      <c r="UEN805" s="49"/>
      <c r="UEO805" s="49"/>
      <c r="UEP805" s="49"/>
      <c r="UEQ805" s="49"/>
      <c r="UER805" s="49"/>
      <c r="UES805" s="49"/>
      <c r="UET805" s="49"/>
      <c r="UEU805" s="49"/>
      <c r="UEV805" s="49"/>
      <c r="UEW805" s="49"/>
      <c r="UEX805" s="49"/>
      <c r="UEY805" s="49"/>
      <c r="UEZ805" s="49"/>
      <c r="UFA805" s="49"/>
      <c r="UFB805" s="49"/>
      <c r="UFC805" s="49"/>
      <c r="UFD805" s="49"/>
      <c r="UFE805" s="49"/>
      <c r="UFF805" s="49"/>
      <c r="UFG805" s="49"/>
      <c r="UFH805" s="49"/>
      <c r="UFI805" s="49"/>
      <c r="UFJ805" s="49"/>
      <c r="UFK805" s="49"/>
      <c r="UFL805" s="49"/>
      <c r="UFM805" s="49"/>
      <c r="UFN805" s="49"/>
      <c r="UFO805" s="49"/>
      <c r="UFP805" s="49"/>
      <c r="UFQ805" s="49"/>
      <c r="UFR805" s="49"/>
      <c r="UFS805" s="49"/>
      <c r="UFT805" s="49"/>
      <c r="UFU805" s="49"/>
      <c r="UFV805" s="49"/>
      <c r="UFW805" s="49"/>
      <c r="UFX805" s="49"/>
      <c r="UFY805" s="49"/>
      <c r="UFZ805" s="49"/>
      <c r="UGA805" s="49"/>
      <c r="UGB805" s="49"/>
      <c r="UGC805" s="49"/>
      <c r="UGD805" s="49"/>
      <c r="UGE805" s="49"/>
      <c r="UGF805" s="49"/>
      <c r="UGG805" s="49"/>
      <c r="UGH805" s="49"/>
      <c r="UGI805" s="49"/>
      <c r="UGJ805" s="49"/>
      <c r="UGK805" s="49"/>
      <c r="UGL805" s="49"/>
      <c r="UGM805" s="49"/>
      <c r="UGN805" s="49"/>
      <c r="UGO805" s="49"/>
      <c r="UGP805" s="49"/>
      <c r="UGQ805" s="49"/>
      <c r="UGR805" s="49"/>
      <c r="UGS805" s="49"/>
      <c r="UGT805" s="49"/>
      <c r="UGU805" s="49"/>
      <c r="UGV805" s="49"/>
      <c r="UGW805" s="49"/>
      <c r="UGX805" s="49"/>
      <c r="UGY805" s="49"/>
      <c r="UGZ805" s="49"/>
      <c r="UHA805" s="49"/>
      <c r="UHB805" s="49"/>
      <c r="UHC805" s="49"/>
      <c r="UHD805" s="49"/>
      <c r="UHE805" s="49"/>
      <c r="UHF805" s="49"/>
      <c r="UHG805" s="49"/>
      <c r="UHH805" s="49"/>
      <c r="UHI805" s="49"/>
      <c r="UHJ805" s="49"/>
      <c r="UHK805" s="49"/>
      <c r="UHL805" s="49"/>
      <c r="UHM805" s="49"/>
      <c r="UHN805" s="49"/>
      <c r="UHO805" s="49"/>
      <c r="UHP805" s="49"/>
      <c r="UHQ805" s="49"/>
      <c r="UHR805" s="49"/>
      <c r="UHS805" s="49"/>
      <c r="UHT805" s="49"/>
      <c r="UHU805" s="49"/>
      <c r="UHV805" s="49"/>
      <c r="UHW805" s="49"/>
      <c r="UHX805" s="49"/>
      <c r="UHY805" s="49"/>
      <c r="UHZ805" s="49"/>
      <c r="UIA805" s="49"/>
      <c r="UIB805" s="49"/>
      <c r="UIC805" s="49"/>
      <c r="UID805" s="49"/>
      <c r="UIE805" s="49"/>
      <c r="UIF805" s="49"/>
      <c r="UIG805" s="49"/>
      <c r="UIH805" s="49"/>
      <c r="UII805" s="49"/>
      <c r="UIJ805" s="49"/>
      <c r="UIK805" s="49"/>
      <c r="UIL805" s="49"/>
      <c r="UIM805" s="49"/>
      <c r="UIN805" s="49"/>
      <c r="UIO805" s="49"/>
      <c r="UIP805" s="49"/>
      <c r="UIQ805" s="49"/>
      <c r="UIR805" s="49"/>
      <c r="UIS805" s="49"/>
      <c r="UIT805" s="49"/>
      <c r="UIU805" s="49"/>
      <c r="UIV805" s="49"/>
      <c r="UIW805" s="49"/>
      <c r="UIX805" s="49"/>
      <c r="UIY805" s="49"/>
      <c r="UIZ805" s="49"/>
      <c r="UJA805" s="49"/>
      <c r="UJB805" s="49"/>
      <c r="UJC805" s="49"/>
      <c r="UJD805" s="49"/>
      <c r="UJE805" s="49"/>
      <c r="UJF805" s="49"/>
      <c r="UJG805" s="49"/>
      <c r="UJH805" s="49"/>
      <c r="UJI805" s="49"/>
      <c r="UJJ805" s="49"/>
      <c r="UJK805" s="49"/>
      <c r="UJL805" s="49"/>
      <c r="UJM805" s="49"/>
      <c r="UJN805" s="49"/>
      <c r="UJO805" s="49"/>
      <c r="UJP805" s="49"/>
      <c r="UJQ805" s="49"/>
      <c r="UJR805" s="49"/>
      <c r="UJS805" s="49"/>
      <c r="UJT805" s="49"/>
      <c r="UJU805" s="49"/>
      <c r="UJV805" s="49"/>
      <c r="UJW805" s="49"/>
      <c r="UJX805" s="49"/>
      <c r="UJY805" s="49"/>
      <c r="UJZ805" s="49"/>
      <c r="UKA805" s="49"/>
      <c r="UKB805" s="49"/>
      <c r="UKC805" s="49"/>
      <c r="UKD805" s="49"/>
      <c r="UKE805" s="49"/>
      <c r="UKF805" s="49"/>
      <c r="UKG805" s="49"/>
      <c r="UKH805" s="49"/>
      <c r="UKI805" s="49"/>
      <c r="UKJ805" s="49"/>
      <c r="UKK805" s="49"/>
      <c r="UKL805" s="49"/>
      <c r="UKM805" s="49"/>
      <c r="UKN805" s="49"/>
      <c r="UKO805" s="49"/>
      <c r="UKP805" s="49"/>
      <c r="UKQ805" s="49"/>
      <c r="UKR805" s="49"/>
      <c r="UKS805" s="49"/>
      <c r="UKT805" s="49"/>
      <c r="UKU805" s="49"/>
      <c r="UKV805" s="49"/>
      <c r="UKW805" s="49"/>
      <c r="UKX805" s="49"/>
      <c r="UKY805" s="49"/>
      <c r="UKZ805" s="49"/>
      <c r="ULA805" s="49"/>
      <c r="ULB805" s="49"/>
      <c r="ULC805" s="49"/>
      <c r="ULD805" s="49"/>
      <c r="ULE805" s="49"/>
      <c r="ULF805" s="49"/>
      <c r="ULG805" s="49"/>
      <c r="ULH805" s="49"/>
      <c r="ULI805" s="49"/>
      <c r="ULJ805" s="49"/>
      <c r="ULK805" s="49"/>
      <c r="ULL805" s="49"/>
      <c r="ULM805" s="49"/>
      <c r="ULN805" s="49"/>
      <c r="ULO805" s="49"/>
      <c r="ULP805" s="49"/>
      <c r="ULQ805" s="49"/>
      <c r="ULR805" s="49"/>
      <c r="ULS805" s="49"/>
      <c r="ULT805" s="49"/>
      <c r="ULU805" s="49"/>
      <c r="ULV805" s="49"/>
      <c r="ULW805" s="49"/>
      <c r="ULX805" s="49"/>
      <c r="ULY805" s="49"/>
      <c r="ULZ805" s="49"/>
      <c r="UMA805" s="49"/>
      <c r="UMB805" s="49"/>
      <c r="UMC805" s="49"/>
      <c r="UMD805" s="49"/>
      <c r="UME805" s="49"/>
      <c r="UMF805" s="49"/>
      <c r="UMG805" s="49"/>
      <c r="UMH805" s="49"/>
      <c r="UMI805" s="49"/>
      <c r="UMJ805" s="49"/>
      <c r="UMK805" s="49"/>
      <c r="UML805" s="49"/>
      <c r="UMM805" s="49"/>
      <c r="UMN805" s="49"/>
      <c r="UMO805" s="49"/>
      <c r="UMP805" s="49"/>
      <c r="UMQ805" s="49"/>
      <c r="UMR805" s="49"/>
      <c r="UMS805" s="49"/>
      <c r="UMT805" s="49"/>
      <c r="UMU805" s="49"/>
      <c r="UMV805" s="49"/>
      <c r="UMW805" s="49"/>
      <c r="UMX805" s="49"/>
      <c r="UMY805" s="49"/>
      <c r="UMZ805" s="49"/>
      <c r="UNA805" s="49"/>
      <c r="UNB805" s="49"/>
      <c r="UNC805" s="49"/>
      <c r="UND805" s="49"/>
      <c r="UNE805" s="49"/>
      <c r="UNF805" s="49"/>
      <c r="UNG805" s="49"/>
      <c r="UNH805" s="49"/>
      <c r="UNI805" s="49"/>
      <c r="UNJ805" s="49"/>
      <c r="UNK805" s="49"/>
      <c r="UNL805" s="49"/>
      <c r="UNM805" s="49"/>
      <c r="UNN805" s="49"/>
      <c r="UNO805" s="49"/>
      <c r="UNP805" s="49"/>
      <c r="UNQ805" s="49"/>
      <c r="UNR805" s="49"/>
      <c r="UNS805" s="49"/>
      <c r="UNT805" s="49"/>
      <c r="UNU805" s="49"/>
      <c r="UNV805" s="49"/>
      <c r="UNW805" s="49"/>
      <c r="UNX805" s="49"/>
      <c r="UNY805" s="49"/>
      <c r="UNZ805" s="49"/>
      <c r="UOA805" s="49"/>
      <c r="UOB805" s="49"/>
      <c r="UOC805" s="49"/>
      <c r="UOD805" s="49"/>
      <c r="UOE805" s="49"/>
      <c r="UOF805" s="49"/>
      <c r="UOG805" s="49"/>
      <c r="UOH805" s="49"/>
      <c r="UOI805" s="49"/>
      <c r="UOJ805" s="49"/>
      <c r="UOK805" s="49"/>
      <c r="UOL805" s="49"/>
      <c r="UOM805" s="49"/>
      <c r="UON805" s="49"/>
      <c r="UOO805" s="49"/>
      <c r="UOP805" s="49"/>
      <c r="UOQ805" s="49"/>
      <c r="UOR805" s="49"/>
      <c r="UOS805" s="49"/>
      <c r="UOT805" s="49"/>
      <c r="UOU805" s="49"/>
      <c r="UOV805" s="49"/>
      <c r="UOW805" s="49"/>
      <c r="UOX805" s="49"/>
      <c r="UOY805" s="49"/>
      <c r="UOZ805" s="49"/>
      <c r="UPA805" s="49"/>
      <c r="UPB805" s="49"/>
      <c r="UPC805" s="49"/>
      <c r="UPD805" s="49"/>
      <c r="UPE805" s="49"/>
      <c r="UPF805" s="49"/>
      <c r="UPG805" s="49"/>
      <c r="UPH805" s="49"/>
      <c r="UPI805" s="49"/>
      <c r="UPJ805" s="49"/>
      <c r="UPK805" s="49"/>
      <c r="UPL805" s="49"/>
      <c r="UPM805" s="49"/>
      <c r="UPN805" s="49"/>
      <c r="UPO805" s="49"/>
      <c r="UPP805" s="49"/>
      <c r="UPQ805" s="49"/>
      <c r="UPR805" s="49"/>
      <c r="UPS805" s="49"/>
      <c r="UPT805" s="49"/>
      <c r="UPU805" s="49"/>
      <c r="UPV805" s="49"/>
      <c r="UPW805" s="49"/>
      <c r="UPX805" s="49"/>
      <c r="UPY805" s="49"/>
      <c r="UPZ805" s="49"/>
      <c r="UQA805" s="49"/>
      <c r="UQB805" s="49"/>
      <c r="UQC805" s="49"/>
      <c r="UQD805" s="49"/>
      <c r="UQE805" s="49"/>
      <c r="UQF805" s="49"/>
      <c r="UQG805" s="49"/>
      <c r="UQH805" s="49"/>
      <c r="UQI805" s="49"/>
      <c r="UQJ805" s="49"/>
      <c r="UQK805" s="49"/>
      <c r="UQL805" s="49"/>
      <c r="UQM805" s="49"/>
      <c r="UQN805" s="49"/>
      <c r="UQO805" s="49"/>
      <c r="UQP805" s="49"/>
      <c r="UQQ805" s="49"/>
      <c r="UQR805" s="49"/>
      <c r="UQS805" s="49"/>
      <c r="UQT805" s="49"/>
      <c r="UQU805" s="49"/>
      <c r="UQV805" s="49"/>
      <c r="UQW805" s="49"/>
      <c r="UQX805" s="49"/>
      <c r="UQY805" s="49"/>
      <c r="UQZ805" s="49"/>
      <c r="URA805" s="49"/>
      <c r="URB805" s="49"/>
      <c r="URC805" s="49"/>
      <c r="URD805" s="49"/>
      <c r="URE805" s="49"/>
      <c r="URF805" s="49"/>
      <c r="URG805" s="49"/>
      <c r="URH805" s="49"/>
      <c r="URI805" s="49"/>
      <c r="URJ805" s="49"/>
      <c r="URK805" s="49"/>
      <c r="URL805" s="49"/>
      <c r="URM805" s="49"/>
      <c r="URN805" s="49"/>
      <c r="URO805" s="49"/>
      <c r="URP805" s="49"/>
      <c r="URQ805" s="49"/>
      <c r="URR805" s="49"/>
      <c r="URS805" s="49"/>
      <c r="URT805" s="49"/>
      <c r="URU805" s="49"/>
      <c r="URV805" s="49"/>
      <c r="URW805" s="49"/>
      <c r="URX805" s="49"/>
      <c r="URY805" s="49"/>
      <c r="URZ805" s="49"/>
      <c r="USA805" s="49"/>
      <c r="USB805" s="49"/>
      <c r="USC805" s="49"/>
      <c r="USD805" s="49"/>
      <c r="USE805" s="49"/>
      <c r="USF805" s="49"/>
      <c r="USG805" s="49"/>
      <c r="USH805" s="49"/>
      <c r="USI805" s="49"/>
      <c r="USJ805" s="49"/>
      <c r="USK805" s="49"/>
      <c r="USL805" s="49"/>
      <c r="USM805" s="49"/>
      <c r="USN805" s="49"/>
      <c r="USO805" s="49"/>
      <c r="USP805" s="49"/>
      <c r="USQ805" s="49"/>
      <c r="USR805" s="49"/>
      <c r="USS805" s="49"/>
      <c r="UST805" s="49"/>
      <c r="USU805" s="49"/>
      <c r="USV805" s="49"/>
      <c r="USW805" s="49"/>
      <c r="USX805" s="49"/>
      <c r="USY805" s="49"/>
      <c r="USZ805" s="49"/>
      <c r="UTA805" s="49"/>
      <c r="UTB805" s="49"/>
      <c r="UTC805" s="49"/>
      <c r="UTD805" s="49"/>
      <c r="UTE805" s="49"/>
      <c r="UTF805" s="49"/>
      <c r="UTG805" s="49"/>
      <c r="UTH805" s="49"/>
      <c r="UTI805" s="49"/>
      <c r="UTJ805" s="49"/>
      <c r="UTK805" s="49"/>
      <c r="UTL805" s="49"/>
      <c r="UTM805" s="49"/>
      <c r="UTN805" s="49"/>
      <c r="UTO805" s="49"/>
      <c r="UTP805" s="49"/>
      <c r="UTQ805" s="49"/>
      <c r="UTR805" s="49"/>
      <c r="UTS805" s="49"/>
      <c r="UTT805" s="49"/>
      <c r="UTU805" s="49"/>
      <c r="UTV805" s="49"/>
      <c r="UTW805" s="49"/>
      <c r="UTX805" s="49"/>
      <c r="UTY805" s="49"/>
      <c r="UTZ805" s="49"/>
      <c r="UUA805" s="49"/>
      <c r="UUB805" s="49"/>
      <c r="UUC805" s="49"/>
      <c r="UUD805" s="49"/>
      <c r="UUE805" s="49"/>
      <c r="UUF805" s="49"/>
      <c r="UUG805" s="49"/>
      <c r="UUH805" s="49"/>
      <c r="UUI805" s="49"/>
      <c r="UUJ805" s="49"/>
      <c r="UUK805" s="49"/>
      <c r="UUL805" s="49"/>
      <c r="UUM805" s="49"/>
      <c r="UUN805" s="49"/>
      <c r="UUO805" s="49"/>
      <c r="UUP805" s="49"/>
      <c r="UUQ805" s="49"/>
      <c r="UUR805" s="49"/>
      <c r="UUS805" s="49"/>
      <c r="UUT805" s="49"/>
      <c r="UUU805" s="49"/>
      <c r="UUV805" s="49"/>
      <c r="UUW805" s="49"/>
      <c r="UUX805" s="49"/>
      <c r="UUY805" s="49"/>
      <c r="UUZ805" s="49"/>
      <c r="UVA805" s="49"/>
      <c r="UVB805" s="49"/>
      <c r="UVC805" s="49"/>
      <c r="UVD805" s="49"/>
      <c r="UVE805" s="49"/>
      <c r="UVF805" s="49"/>
      <c r="UVG805" s="49"/>
      <c r="UVH805" s="49"/>
      <c r="UVI805" s="49"/>
      <c r="UVJ805" s="49"/>
      <c r="UVK805" s="49"/>
      <c r="UVL805" s="49"/>
      <c r="UVM805" s="49"/>
      <c r="UVN805" s="49"/>
      <c r="UVO805" s="49"/>
      <c r="UVP805" s="49"/>
      <c r="UVQ805" s="49"/>
      <c r="UVR805" s="49"/>
      <c r="UVS805" s="49"/>
      <c r="UVT805" s="49"/>
      <c r="UVU805" s="49"/>
      <c r="UVV805" s="49"/>
      <c r="UVW805" s="49"/>
      <c r="UVX805" s="49"/>
      <c r="UVY805" s="49"/>
      <c r="UVZ805" s="49"/>
      <c r="UWA805" s="49"/>
      <c r="UWB805" s="49"/>
      <c r="UWC805" s="49"/>
      <c r="UWD805" s="49"/>
      <c r="UWE805" s="49"/>
      <c r="UWF805" s="49"/>
      <c r="UWG805" s="49"/>
      <c r="UWH805" s="49"/>
      <c r="UWI805" s="49"/>
      <c r="UWJ805" s="49"/>
      <c r="UWK805" s="49"/>
      <c r="UWL805" s="49"/>
      <c r="UWM805" s="49"/>
      <c r="UWN805" s="49"/>
      <c r="UWO805" s="49"/>
      <c r="UWP805" s="49"/>
      <c r="UWQ805" s="49"/>
      <c r="UWR805" s="49"/>
      <c r="UWS805" s="49"/>
      <c r="UWT805" s="49"/>
      <c r="UWU805" s="49"/>
      <c r="UWV805" s="49"/>
      <c r="UWW805" s="49"/>
      <c r="UWX805" s="49"/>
      <c r="UWY805" s="49"/>
      <c r="UWZ805" s="49"/>
      <c r="UXA805" s="49"/>
      <c r="UXB805" s="49"/>
      <c r="UXC805" s="49"/>
      <c r="UXD805" s="49"/>
      <c r="UXE805" s="49"/>
      <c r="UXF805" s="49"/>
      <c r="UXG805" s="49"/>
      <c r="UXH805" s="49"/>
      <c r="UXI805" s="49"/>
      <c r="UXJ805" s="49"/>
      <c r="UXK805" s="49"/>
      <c r="UXL805" s="49"/>
      <c r="UXM805" s="49"/>
      <c r="UXN805" s="49"/>
      <c r="UXO805" s="49"/>
      <c r="UXP805" s="49"/>
      <c r="UXQ805" s="49"/>
      <c r="UXR805" s="49"/>
      <c r="UXS805" s="49"/>
      <c r="UXT805" s="49"/>
      <c r="UXU805" s="49"/>
      <c r="UXV805" s="49"/>
      <c r="UXW805" s="49"/>
      <c r="UXX805" s="49"/>
      <c r="UXY805" s="49"/>
      <c r="UXZ805" s="49"/>
      <c r="UYA805" s="49"/>
      <c r="UYB805" s="49"/>
      <c r="UYC805" s="49"/>
      <c r="UYD805" s="49"/>
      <c r="UYE805" s="49"/>
      <c r="UYF805" s="49"/>
      <c r="UYG805" s="49"/>
      <c r="UYH805" s="49"/>
      <c r="UYI805" s="49"/>
      <c r="UYJ805" s="49"/>
      <c r="UYK805" s="49"/>
      <c r="UYL805" s="49"/>
      <c r="UYM805" s="49"/>
      <c r="UYN805" s="49"/>
      <c r="UYO805" s="49"/>
      <c r="UYP805" s="49"/>
      <c r="UYQ805" s="49"/>
      <c r="UYR805" s="49"/>
      <c r="UYS805" s="49"/>
      <c r="UYT805" s="49"/>
      <c r="UYU805" s="49"/>
      <c r="UYV805" s="49"/>
      <c r="UYW805" s="49"/>
      <c r="UYX805" s="49"/>
      <c r="UYY805" s="49"/>
      <c r="UYZ805" s="49"/>
      <c r="UZA805" s="49"/>
      <c r="UZB805" s="49"/>
      <c r="UZC805" s="49"/>
      <c r="UZD805" s="49"/>
      <c r="UZE805" s="49"/>
      <c r="UZF805" s="49"/>
      <c r="UZG805" s="49"/>
      <c r="UZH805" s="49"/>
      <c r="UZI805" s="49"/>
      <c r="UZJ805" s="49"/>
      <c r="UZK805" s="49"/>
      <c r="UZL805" s="49"/>
      <c r="UZM805" s="49"/>
      <c r="UZN805" s="49"/>
      <c r="UZO805" s="49"/>
      <c r="UZP805" s="49"/>
      <c r="UZQ805" s="49"/>
      <c r="UZR805" s="49"/>
      <c r="UZS805" s="49"/>
      <c r="UZT805" s="49"/>
      <c r="UZU805" s="49"/>
      <c r="UZV805" s="49"/>
      <c r="UZW805" s="49"/>
      <c r="UZX805" s="49"/>
      <c r="UZY805" s="49"/>
      <c r="UZZ805" s="49"/>
      <c r="VAA805" s="49"/>
      <c r="VAB805" s="49"/>
      <c r="VAC805" s="49"/>
      <c r="VAD805" s="49"/>
      <c r="VAE805" s="49"/>
      <c r="VAF805" s="49"/>
      <c r="VAG805" s="49"/>
      <c r="VAH805" s="49"/>
      <c r="VAI805" s="49"/>
      <c r="VAJ805" s="49"/>
      <c r="VAK805" s="49"/>
      <c r="VAL805" s="49"/>
      <c r="VAM805" s="49"/>
      <c r="VAN805" s="49"/>
      <c r="VAO805" s="49"/>
      <c r="VAP805" s="49"/>
      <c r="VAQ805" s="49"/>
      <c r="VAR805" s="49"/>
      <c r="VAS805" s="49"/>
      <c r="VAT805" s="49"/>
      <c r="VAU805" s="49"/>
      <c r="VAV805" s="49"/>
      <c r="VAW805" s="49"/>
      <c r="VAX805" s="49"/>
      <c r="VAY805" s="49"/>
      <c r="VAZ805" s="49"/>
      <c r="VBA805" s="49"/>
      <c r="VBB805" s="49"/>
      <c r="VBC805" s="49"/>
      <c r="VBD805" s="49"/>
      <c r="VBE805" s="49"/>
      <c r="VBF805" s="49"/>
      <c r="VBG805" s="49"/>
      <c r="VBH805" s="49"/>
      <c r="VBI805" s="49"/>
      <c r="VBJ805" s="49"/>
      <c r="VBK805" s="49"/>
      <c r="VBL805" s="49"/>
      <c r="VBM805" s="49"/>
      <c r="VBN805" s="49"/>
      <c r="VBO805" s="49"/>
      <c r="VBP805" s="49"/>
      <c r="VBQ805" s="49"/>
      <c r="VBR805" s="49"/>
      <c r="VBS805" s="49"/>
      <c r="VBT805" s="49"/>
      <c r="VBU805" s="49"/>
      <c r="VBV805" s="49"/>
      <c r="VBW805" s="49"/>
      <c r="VBX805" s="49"/>
      <c r="VBY805" s="49"/>
      <c r="VBZ805" s="49"/>
      <c r="VCA805" s="49"/>
      <c r="VCB805" s="49"/>
      <c r="VCC805" s="49"/>
      <c r="VCD805" s="49"/>
      <c r="VCE805" s="49"/>
      <c r="VCF805" s="49"/>
      <c r="VCG805" s="49"/>
      <c r="VCH805" s="49"/>
      <c r="VCI805" s="49"/>
      <c r="VCJ805" s="49"/>
      <c r="VCK805" s="49"/>
      <c r="VCL805" s="49"/>
      <c r="VCM805" s="49"/>
      <c r="VCN805" s="49"/>
      <c r="VCO805" s="49"/>
      <c r="VCP805" s="49"/>
      <c r="VCQ805" s="49"/>
      <c r="VCR805" s="49"/>
      <c r="VCS805" s="49"/>
      <c r="VCT805" s="49"/>
      <c r="VCU805" s="49"/>
      <c r="VCV805" s="49"/>
      <c r="VCW805" s="49"/>
      <c r="VCX805" s="49"/>
      <c r="VCY805" s="49"/>
      <c r="VCZ805" s="49"/>
      <c r="VDA805" s="49"/>
      <c r="VDB805" s="49"/>
      <c r="VDC805" s="49"/>
      <c r="VDD805" s="49"/>
      <c r="VDE805" s="49"/>
      <c r="VDF805" s="49"/>
      <c r="VDG805" s="49"/>
      <c r="VDH805" s="49"/>
      <c r="VDI805" s="49"/>
      <c r="VDJ805" s="49"/>
      <c r="VDK805" s="49"/>
      <c r="VDL805" s="49"/>
      <c r="VDM805" s="49"/>
      <c r="VDN805" s="49"/>
      <c r="VDO805" s="49"/>
      <c r="VDP805" s="49"/>
      <c r="VDQ805" s="49"/>
      <c r="VDR805" s="49"/>
      <c r="VDS805" s="49"/>
      <c r="VDT805" s="49"/>
      <c r="VDU805" s="49"/>
      <c r="VDV805" s="49"/>
      <c r="VDW805" s="49"/>
      <c r="VDX805" s="49"/>
      <c r="VDY805" s="49"/>
      <c r="VDZ805" s="49"/>
      <c r="VEA805" s="49"/>
      <c r="VEB805" s="49"/>
      <c r="VEC805" s="49"/>
      <c r="VED805" s="49"/>
      <c r="VEE805" s="49"/>
      <c r="VEF805" s="49"/>
      <c r="VEG805" s="49"/>
      <c r="VEH805" s="49"/>
      <c r="VEI805" s="49"/>
      <c r="VEJ805" s="49"/>
      <c r="VEK805" s="49"/>
      <c r="VEL805" s="49"/>
      <c r="VEM805" s="49"/>
      <c r="VEN805" s="49"/>
      <c r="VEO805" s="49"/>
      <c r="VEP805" s="49"/>
      <c r="VEQ805" s="49"/>
      <c r="VER805" s="49"/>
      <c r="VES805" s="49"/>
      <c r="VET805" s="49"/>
      <c r="VEU805" s="49"/>
      <c r="VEV805" s="49"/>
      <c r="VEW805" s="49"/>
      <c r="VEX805" s="49"/>
      <c r="VEY805" s="49"/>
      <c r="VEZ805" s="49"/>
      <c r="VFA805" s="49"/>
      <c r="VFB805" s="49"/>
      <c r="VFC805" s="49"/>
      <c r="VFD805" s="49"/>
      <c r="VFE805" s="49"/>
      <c r="VFF805" s="49"/>
      <c r="VFG805" s="49"/>
      <c r="VFH805" s="49"/>
      <c r="VFI805" s="49"/>
      <c r="VFJ805" s="49"/>
      <c r="VFK805" s="49"/>
      <c r="VFL805" s="49"/>
      <c r="VFM805" s="49"/>
      <c r="VFN805" s="49"/>
      <c r="VFO805" s="49"/>
      <c r="VFP805" s="49"/>
      <c r="VFQ805" s="49"/>
      <c r="VFR805" s="49"/>
      <c r="VFS805" s="49"/>
      <c r="VFT805" s="49"/>
      <c r="VFU805" s="49"/>
      <c r="VFV805" s="49"/>
      <c r="VFW805" s="49"/>
      <c r="VFX805" s="49"/>
      <c r="VFY805" s="49"/>
      <c r="VFZ805" s="49"/>
      <c r="VGA805" s="49"/>
      <c r="VGB805" s="49"/>
      <c r="VGC805" s="49"/>
      <c r="VGD805" s="49"/>
      <c r="VGE805" s="49"/>
      <c r="VGF805" s="49"/>
      <c r="VGG805" s="49"/>
      <c r="VGH805" s="49"/>
      <c r="VGI805" s="49"/>
      <c r="VGJ805" s="49"/>
      <c r="VGK805" s="49"/>
      <c r="VGL805" s="49"/>
      <c r="VGM805" s="49"/>
      <c r="VGN805" s="49"/>
      <c r="VGO805" s="49"/>
      <c r="VGP805" s="49"/>
      <c r="VGQ805" s="49"/>
      <c r="VGR805" s="49"/>
      <c r="VGS805" s="49"/>
      <c r="VGT805" s="49"/>
      <c r="VGU805" s="49"/>
      <c r="VGV805" s="49"/>
      <c r="VGW805" s="49"/>
      <c r="VGX805" s="49"/>
      <c r="VGY805" s="49"/>
      <c r="VGZ805" s="49"/>
      <c r="VHA805" s="49"/>
      <c r="VHB805" s="49"/>
      <c r="VHC805" s="49"/>
      <c r="VHD805" s="49"/>
      <c r="VHE805" s="49"/>
      <c r="VHF805" s="49"/>
      <c r="VHG805" s="49"/>
      <c r="VHH805" s="49"/>
      <c r="VHI805" s="49"/>
      <c r="VHJ805" s="49"/>
      <c r="VHK805" s="49"/>
      <c r="VHL805" s="49"/>
      <c r="VHM805" s="49"/>
      <c r="VHN805" s="49"/>
      <c r="VHO805" s="49"/>
      <c r="VHP805" s="49"/>
      <c r="VHQ805" s="49"/>
      <c r="VHR805" s="49"/>
      <c r="VHS805" s="49"/>
      <c r="VHT805" s="49"/>
      <c r="VHU805" s="49"/>
      <c r="VHV805" s="49"/>
      <c r="VHW805" s="49"/>
      <c r="VHX805" s="49"/>
      <c r="VHY805" s="49"/>
      <c r="VHZ805" s="49"/>
      <c r="VIA805" s="49"/>
      <c r="VIB805" s="49"/>
      <c r="VIC805" s="49"/>
      <c r="VID805" s="49"/>
      <c r="VIE805" s="49"/>
      <c r="VIF805" s="49"/>
      <c r="VIG805" s="49"/>
      <c r="VIH805" s="49"/>
      <c r="VII805" s="49"/>
      <c r="VIJ805" s="49"/>
      <c r="VIK805" s="49"/>
      <c r="VIL805" s="49"/>
      <c r="VIM805" s="49"/>
      <c r="VIN805" s="49"/>
      <c r="VIO805" s="49"/>
      <c r="VIP805" s="49"/>
      <c r="VIQ805" s="49"/>
      <c r="VIR805" s="49"/>
      <c r="VIS805" s="49"/>
      <c r="VIT805" s="49"/>
      <c r="VIU805" s="49"/>
      <c r="VIV805" s="49"/>
      <c r="VIW805" s="49"/>
      <c r="VIX805" s="49"/>
      <c r="VIY805" s="49"/>
      <c r="VIZ805" s="49"/>
      <c r="VJA805" s="49"/>
      <c r="VJB805" s="49"/>
      <c r="VJC805" s="49"/>
      <c r="VJD805" s="49"/>
      <c r="VJE805" s="49"/>
      <c r="VJF805" s="49"/>
      <c r="VJG805" s="49"/>
      <c r="VJH805" s="49"/>
      <c r="VJI805" s="49"/>
      <c r="VJJ805" s="49"/>
      <c r="VJK805" s="49"/>
      <c r="VJL805" s="49"/>
      <c r="VJM805" s="49"/>
      <c r="VJN805" s="49"/>
      <c r="VJO805" s="49"/>
      <c r="VJP805" s="49"/>
      <c r="VJQ805" s="49"/>
      <c r="VJR805" s="49"/>
      <c r="VJS805" s="49"/>
      <c r="VJT805" s="49"/>
      <c r="VJU805" s="49"/>
      <c r="VJV805" s="49"/>
      <c r="VJW805" s="49"/>
      <c r="VJX805" s="49"/>
      <c r="VJY805" s="49"/>
      <c r="VJZ805" s="49"/>
      <c r="VKA805" s="49"/>
      <c r="VKB805" s="49"/>
      <c r="VKC805" s="49"/>
      <c r="VKD805" s="49"/>
      <c r="VKE805" s="49"/>
      <c r="VKF805" s="49"/>
      <c r="VKG805" s="49"/>
      <c r="VKH805" s="49"/>
      <c r="VKI805" s="49"/>
      <c r="VKJ805" s="49"/>
      <c r="VKK805" s="49"/>
      <c r="VKL805" s="49"/>
      <c r="VKM805" s="49"/>
      <c r="VKN805" s="49"/>
      <c r="VKO805" s="49"/>
      <c r="VKP805" s="49"/>
      <c r="VKQ805" s="49"/>
      <c r="VKR805" s="49"/>
      <c r="VKS805" s="49"/>
      <c r="VKT805" s="49"/>
      <c r="VKU805" s="49"/>
      <c r="VKV805" s="49"/>
      <c r="VKW805" s="49"/>
      <c r="VKX805" s="49"/>
      <c r="VKY805" s="49"/>
      <c r="VKZ805" s="49"/>
      <c r="VLA805" s="49"/>
      <c r="VLB805" s="49"/>
      <c r="VLC805" s="49"/>
      <c r="VLD805" s="49"/>
      <c r="VLE805" s="49"/>
      <c r="VLF805" s="49"/>
      <c r="VLG805" s="49"/>
      <c r="VLH805" s="49"/>
      <c r="VLI805" s="49"/>
      <c r="VLJ805" s="49"/>
      <c r="VLK805" s="49"/>
      <c r="VLL805" s="49"/>
      <c r="VLM805" s="49"/>
      <c r="VLN805" s="49"/>
      <c r="VLO805" s="49"/>
      <c r="VLP805" s="49"/>
      <c r="VLQ805" s="49"/>
      <c r="VLR805" s="49"/>
      <c r="VLS805" s="49"/>
      <c r="VLT805" s="49"/>
      <c r="VLU805" s="49"/>
      <c r="VLV805" s="49"/>
      <c r="VLW805" s="49"/>
      <c r="VLX805" s="49"/>
      <c r="VLY805" s="49"/>
      <c r="VLZ805" s="49"/>
      <c r="VMA805" s="49"/>
      <c r="VMB805" s="49"/>
      <c r="VMC805" s="49"/>
      <c r="VMD805" s="49"/>
      <c r="VME805" s="49"/>
      <c r="VMF805" s="49"/>
      <c r="VMG805" s="49"/>
      <c r="VMH805" s="49"/>
      <c r="VMI805" s="49"/>
      <c r="VMJ805" s="49"/>
      <c r="VMK805" s="49"/>
      <c r="VML805" s="49"/>
      <c r="VMM805" s="49"/>
      <c r="VMN805" s="49"/>
      <c r="VMO805" s="49"/>
      <c r="VMP805" s="49"/>
      <c r="VMQ805" s="49"/>
      <c r="VMR805" s="49"/>
      <c r="VMS805" s="49"/>
      <c r="VMT805" s="49"/>
      <c r="VMU805" s="49"/>
      <c r="VMV805" s="49"/>
      <c r="VMW805" s="49"/>
      <c r="VMX805" s="49"/>
      <c r="VMY805" s="49"/>
      <c r="VMZ805" s="49"/>
      <c r="VNA805" s="49"/>
      <c r="VNB805" s="49"/>
      <c r="VNC805" s="49"/>
      <c r="VND805" s="49"/>
      <c r="VNE805" s="49"/>
      <c r="VNF805" s="49"/>
      <c r="VNG805" s="49"/>
      <c r="VNH805" s="49"/>
      <c r="VNI805" s="49"/>
      <c r="VNJ805" s="49"/>
      <c r="VNK805" s="49"/>
      <c r="VNL805" s="49"/>
      <c r="VNM805" s="49"/>
      <c r="VNN805" s="49"/>
      <c r="VNO805" s="49"/>
      <c r="VNP805" s="49"/>
      <c r="VNQ805" s="49"/>
      <c r="VNR805" s="49"/>
      <c r="VNS805" s="49"/>
      <c r="VNT805" s="49"/>
      <c r="VNU805" s="49"/>
      <c r="VNV805" s="49"/>
      <c r="VNW805" s="49"/>
      <c r="VNX805" s="49"/>
      <c r="VNY805" s="49"/>
      <c r="VNZ805" s="49"/>
      <c r="VOA805" s="49"/>
      <c r="VOB805" s="49"/>
      <c r="VOC805" s="49"/>
      <c r="VOD805" s="49"/>
      <c r="VOE805" s="49"/>
      <c r="VOF805" s="49"/>
      <c r="VOG805" s="49"/>
      <c r="VOH805" s="49"/>
      <c r="VOI805" s="49"/>
      <c r="VOJ805" s="49"/>
      <c r="VOK805" s="49"/>
      <c r="VOL805" s="49"/>
      <c r="VOM805" s="49"/>
      <c r="VON805" s="49"/>
      <c r="VOO805" s="49"/>
      <c r="VOP805" s="49"/>
      <c r="VOQ805" s="49"/>
      <c r="VOR805" s="49"/>
      <c r="VOS805" s="49"/>
      <c r="VOT805" s="49"/>
      <c r="VOU805" s="49"/>
      <c r="VOV805" s="49"/>
      <c r="VOW805" s="49"/>
      <c r="VOX805" s="49"/>
      <c r="VOY805" s="49"/>
      <c r="VOZ805" s="49"/>
      <c r="VPA805" s="49"/>
      <c r="VPB805" s="49"/>
      <c r="VPC805" s="49"/>
      <c r="VPD805" s="49"/>
      <c r="VPE805" s="49"/>
      <c r="VPF805" s="49"/>
      <c r="VPG805" s="49"/>
      <c r="VPH805" s="49"/>
      <c r="VPI805" s="49"/>
      <c r="VPJ805" s="49"/>
      <c r="VPK805" s="49"/>
      <c r="VPL805" s="49"/>
      <c r="VPM805" s="49"/>
      <c r="VPN805" s="49"/>
      <c r="VPO805" s="49"/>
      <c r="VPP805" s="49"/>
      <c r="VPQ805" s="49"/>
      <c r="VPR805" s="49"/>
      <c r="VPS805" s="49"/>
      <c r="VPT805" s="49"/>
      <c r="VPU805" s="49"/>
      <c r="VPV805" s="49"/>
      <c r="VPW805" s="49"/>
      <c r="VPX805" s="49"/>
      <c r="VPY805" s="49"/>
      <c r="VPZ805" s="49"/>
      <c r="VQA805" s="49"/>
      <c r="VQB805" s="49"/>
      <c r="VQC805" s="49"/>
      <c r="VQD805" s="49"/>
      <c r="VQE805" s="49"/>
      <c r="VQF805" s="49"/>
      <c r="VQG805" s="49"/>
      <c r="VQH805" s="49"/>
      <c r="VQI805" s="49"/>
      <c r="VQJ805" s="49"/>
      <c r="VQK805" s="49"/>
      <c r="VQL805" s="49"/>
      <c r="VQM805" s="49"/>
      <c r="VQN805" s="49"/>
      <c r="VQO805" s="49"/>
      <c r="VQP805" s="49"/>
      <c r="VQQ805" s="49"/>
      <c r="VQR805" s="49"/>
      <c r="VQS805" s="49"/>
      <c r="VQT805" s="49"/>
      <c r="VQU805" s="49"/>
      <c r="VQV805" s="49"/>
      <c r="VQW805" s="49"/>
      <c r="VQX805" s="49"/>
      <c r="VQY805" s="49"/>
      <c r="VQZ805" s="49"/>
      <c r="VRA805" s="49"/>
      <c r="VRB805" s="49"/>
      <c r="VRC805" s="49"/>
      <c r="VRD805" s="49"/>
      <c r="VRE805" s="49"/>
      <c r="VRF805" s="49"/>
      <c r="VRG805" s="49"/>
      <c r="VRH805" s="49"/>
      <c r="VRI805" s="49"/>
      <c r="VRJ805" s="49"/>
      <c r="VRK805" s="49"/>
      <c r="VRL805" s="49"/>
      <c r="VRM805" s="49"/>
      <c r="VRN805" s="49"/>
      <c r="VRO805" s="49"/>
      <c r="VRP805" s="49"/>
      <c r="VRQ805" s="49"/>
      <c r="VRR805" s="49"/>
      <c r="VRS805" s="49"/>
      <c r="VRT805" s="49"/>
      <c r="VRU805" s="49"/>
      <c r="VRV805" s="49"/>
      <c r="VRW805" s="49"/>
      <c r="VRX805" s="49"/>
      <c r="VRY805" s="49"/>
      <c r="VRZ805" s="49"/>
      <c r="VSA805" s="49"/>
      <c r="VSB805" s="49"/>
      <c r="VSC805" s="49"/>
      <c r="VSD805" s="49"/>
      <c r="VSE805" s="49"/>
      <c r="VSF805" s="49"/>
      <c r="VSG805" s="49"/>
      <c r="VSH805" s="49"/>
      <c r="VSI805" s="49"/>
      <c r="VSJ805" s="49"/>
      <c r="VSK805" s="49"/>
      <c r="VSL805" s="49"/>
      <c r="VSM805" s="49"/>
      <c r="VSN805" s="49"/>
      <c r="VSO805" s="49"/>
      <c r="VSP805" s="49"/>
      <c r="VSQ805" s="49"/>
      <c r="VSR805" s="49"/>
      <c r="VSS805" s="49"/>
      <c r="VST805" s="49"/>
      <c r="VSU805" s="49"/>
      <c r="VSV805" s="49"/>
      <c r="VSW805" s="49"/>
      <c r="VSX805" s="49"/>
      <c r="VSY805" s="49"/>
      <c r="VSZ805" s="49"/>
      <c r="VTA805" s="49"/>
      <c r="VTB805" s="49"/>
      <c r="VTC805" s="49"/>
      <c r="VTD805" s="49"/>
      <c r="VTE805" s="49"/>
      <c r="VTF805" s="49"/>
      <c r="VTG805" s="49"/>
      <c r="VTH805" s="49"/>
      <c r="VTI805" s="49"/>
      <c r="VTJ805" s="49"/>
      <c r="VTK805" s="49"/>
      <c r="VTL805" s="49"/>
      <c r="VTM805" s="49"/>
      <c r="VTN805" s="49"/>
      <c r="VTO805" s="49"/>
      <c r="VTP805" s="49"/>
      <c r="VTQ805" s="49"/>
      <c r="VTR805" s="49"/>
      <c r="VTS805" s="49"/>
      <c r="VTT805" s="49"/>
      <c r="VTU805" s="49"/>
      <c r="VTV805" s="49"/>
      <c r="VTW805" s="49"/>
      <c r="VTX805" s="49"/>
      <c r="VTY805" s="49"/>
      <c r="VTZ805" s="49"/>
      <c r="VUA805" s="49"/>
      <c r="VUB805" s="49"/>
      <c r="VUC805" s="49"/>
      <c r="VUD805" s="49"/>
      <c r="VUE805" s="49"/>
      <c r="VUF805" s="49"/>
      <c r="VUG805" s="49"/>
      <c r="VUH805" s="49"/>
      <c r="VUI805" s="49"/>
      <c r="VUJ805" s="49"/>
      <c r="VUK805" s="49"/>
      <c r="VUL805" s="49"/>
      <c r="VUM805" s="49"/>
      <c r="VUN805" s="49"/>
      <c r="VUO805" s="49"/>
      <c r="VUP805" s="49"/>
      <c r="VUQ805" s="49"/>
      <c r="VUR805" s="49"/>
      <c r="VUS805" s="49"/>
      <c r="VUT805" s="49"/>
      <c r="VUU805" s="49"/>
      <c r="VUV805" s="49"/>
      <c r="VUW805" s="49"/>
      <c r="VUX805" s="49"/>
      <c r="VUY805" s="49"/>
      <c r="VUZ805" s="49"/>
      <c r="VVA805" s="49"/>
      <c r="VVB805" s="49"/>
      <c r="VVC805" s="49"/>
      <c r="VVD805" s="49"/>
      <c r="VVE805" s="49"/>
      <c r="VVF805" s="49"/>
      <c r="VVG805" s="49"/>
      <c r="VVH805" s="49"/>
      <c r="VVI805" s="49"/>
      <c r="VVJ805" s="49"/>
      <c r="VVK805" s="49"/>
      <c r="VVL805" s="49"/>
      <c r="VVM805" s="49"/>
      <c r="VVN805" s="49"/>
      <c r="VVO805" s="49"/>
      <c r="VVP805" s="49"/>
      <c r="VVQ805" s="49"/>
      <c r="VVR805" s="49"/>
      <c r="VVS805" s="49"/>
      <c r="VVT805" s="49"/>
      <c r="VVU805" s="49"/>
      <c r="VVV805" s="49"/>
      <c r="VVW805" s="49"/>
      <c r="VVX805" s="49"/>
      <c r="VVY805" s="49"/>
      <c r="VVZ805" s="49"/>
      <c r="VWA805" s="49"/>
      <c r="VWB805" s="49"/>
      <c r="VWC805" s="49"/>
      <c r="VWD805" s="49"/>
      <c r="VWE805" s="49"/>
      <c r="VWF805" s="49"/>
      <c r="VWG805" s="49"/>
      <c r="VWH805" s="49"/>
      <c r="VWI805" s="49"/>
      <c r="VWJ805" s="49"/>
      <c r="VWK805" s="49"/>
      <c r="VWL805" s="49"/>
      <c r="VWM805" s="49"/>
      <c r="VWN805" s="49"/>
      <c r="VWO805" s="49"/>
      <c r="VWP805" s="49"/>
      <c r="VWQ805" s="49"/>
      <c r="VWR805" s="49"/>
      <c r="VWS805" s="49"/>
      <c r="VWT805" s="49"/>
      <c r="VWU805" s="49"/>
      <c r="VWV805" s="49"/>
      <c r="VWW805" s="49"/>
      <c r="VWX805" s="49"/>
      <c r="VWY805" s="49"/>
      <c r="VWZ805" s="49"/>
      <c r="VXA805" s="49"/>
      <c r="VXB805" s="49"/>
      <c r="VXC805" s="49"/>
      <c r="VXD805" s="49"/>
      <c r="VXE805" s="49"/>
      <c r="VXF805" s="49"/>
      <c r="VXG805" s="49"/>
      <c r="VXH805" s="49"/>
      <c r="VXI805" s="49"/>
      <c r="VXJ805" s="49"/>
      <c r="VXK805" s="49"/>
      <c r="VXL805" s="49"/>
      <c r="VXM805" s="49"/>
      <c r="VXN805" s="49"/>
      <c r="VXO805" s="49"/>
      <c r="VXP805" s="49"/>
      <c r="VXQ805" s="49"/>
      <c r="VXR805" s="49"/>
      <c r="VXS805" s="49"/>
      <c r="VXT805" s="49"/>
      <c r="VXU805" s="49"/>
      <c r="VXV805" s="49"/>
      <c r="VXW805" s="49"/>
      <c r="VXX805" s="49"/>
      <c r="VXY805" s="49"/>
      <c r="VXZ805" s="49"/>
      <c r="VYA805" s="49"/>
      <c r="VYB805" s="49"/>
      <c r="VYC805" s="49"/>
      <c r="VYD805" s="49"/>
      <c r="VYE805" s="49"/>
      <c r="VYF805" s="49"/>
      <c r="VYG805" s="49"/>
      <c r="VYH805" s="49"/>
      <c r="VYI805" s="49"/>
      <c r="VYJ805" s="49"/>
      <c r="VYK805" s="49"/>
      <c r="VYL805" s="49"/>
      <c r="VYM805" s="49"/>
      <c r="VYN805" s="49"/>
      <c r="VYO805" s="49"/>
      <c r="VYP805" s="49"/>
      <c r="VYQ805" s="49"/>
      <c r="VYR805" s="49"/>
      <c r="VYS805" s="49"/>
      <c r="VYT805" s="49"/>
      <c r="VYU805" s="49"/>
      <c r="VYV805" s="49"/>
      <c r="VYW805" s="49"/>
      <c r="VYX805" s="49"/>
      <c r="VYY805" s="49"/>
      <c r="VYZ805" s="49"/>
      <c r="VZA805" s="49"/>
      <c r="VZB805" s="49"/>
      <c r="VZC805" s="49"/>
      <c r="VZD805" s="49"/>
      <c r="VZE805" s="49"/>
      <c r="VZF805" s="49"/>
      <c r="VZG805" s="49"/>
      <c r="VZH805" s="49"/>
      <c r="VZI805" s="49"/>
      <c r="VZJ805" s="49"/>
      <c r="VZK805" s="49"/>
      <c r="VZL805" s="49"/>
      <c r="VZM805" s="49"/>
      <c r="VZN805" s="49"/>
      <c r="VZO805" s="49"/>
      <c r="VZP805" s="49"/>
      <c r="VZQ805" s="49"/>
      <c r="VZR805" s="49"/>
      <c r="VZS805" s="49"/>
      <c r="VZT805" s="49"/>
      <c r="VZU805" s="49"/>
      <c r="VZV805" s="49"/>
      <c r="VZW805" s="49"/>
      <c r="VZX805" s="49"/>
      <c r="VZY805" s="49"/>
      <c r="VZZ805" s="49"/>
      <c r="WAA805" s="49"/>
      <c r="WAB805" s="49"/>
      <c r="WAC805" s="49"/>
      <c r="WAD805" s="49"/>
      <c r="WAE805" s="49"/>
      <c r="WAF805" s="49"/>
      <c r="WAG805" s="49"/>
      <c r="WAH805" s="49"/>
      <c r="WAI805" s="49"/>
      <c r="WAJ805" s="49"/>
      <c r="WAK805" s="49"/>
      <c r="WAL805" s="49"/>
      <c r="WAM805" s="49"/>
      <c r="WAN805" s="49"/>
      <c r="WAO805" s="49"/>
      <c r="WAP805" s="49"/>
      <c r="WAQ805" s="49"/>
      <c r="WAR805" s="49"/>
      <c r="WAS805" s="49"/>
      <c r="WAT805" s="49"/>
      <c r="WAU805" s="49"/>
      <c r="WAV805" s="49"/>
      <c r="WAW805" s="49"/>
      <c r="WAX805" s="49"/>
      <c r="WAY805" s="49"/>
      <c r="WAZ805" s="49"/>
      <c r="WBA805" s="49"/>
      <c r="WBB805" s="49"/>
      <c r="WBC805" s="49"/>
      <c r="WBD805" s="49"/>
      <c r="WBE805" s="49"/>
      <c r="WBF805" s="49"/>
      <c r="WBG805" s="49"/>
      <c r="WBH805" s="49"/>
      <c r="WBI805" s="49"/>
      <c r="WBJ805" s="49"/>
      <c r="WBK805" s="49"/>
      <c r="WBL805" s="49"/>
      <c r="WBM805" s="49"/>
      <c r="WBN805" s="49"/>
      <c r="WBO805" s="49"/>
      <c r="WBP805" s="49"/>
      <c r="WBQ805" s="49"/>
      <c r="WBR805" s="49"/>
      <c r="WBS805" s="49"/>
      <c r="WBT805" s="49"/>
      <c r="WBU805" s="49"/>
      <c r="WBV805" s="49"/>
      <c r="WBW805" s="49"/>
      <c r="WBX805" s="49"/>
      <c r="WBY805" s="49"/>
      <c r="WBZ805" s="49"/>
      <c r="WCA805" s="49"/>
      <c r="WCB805" s="49"/>
      <c r="WCC805" s="49"/>
      <c r="WCD805" s="49"/>
      <c r="WCE805" s="49"/>
      <c r="WCF805" s="49"/>
      <c r="WCG805" s="49"/>
      <c r="WCH805" s="49"/>
      <c r="WCI805" s="49"/>
      <c r="WCJ805" s="49"/>
      <c r="WCK805" s="49"/>
      <c r="WCL805" s="49"/>
      <c r="WCM805" s="49"/>
      <c r="WCN805" s="49"/>
      <c r="WCO805" s="49"/>
      <c r="WCP805" s="49"/>
      <c r="WCQ805" s="49"/>
      <c r="WCR805" s="49"/>
      <c r="WCS805" s="49"/>
      <c r="WCT805" s="49"/>
      <c r="WCU805" s="49"/>
      <c r="WCV805" s="49"/>
      <c r="WCW805" s="49"/>
      <c r="WCX805" s="49"/>
      <c r="WCY805" s="49"/>
      <c r="WCZ805" s="49"/>
      <c r="WDA805" s="49"/>
      <c r="WDB805" s="49"/>
      <c r="WDC805" s="49"/>
      <c r="WDD805" s="49"/>
      <c r="WDE805" s="49"/>
      <c r="WDF805" s="49"/>
      <c r="WDG805" s="49"/>
      <c r="WDH805" s="49"/>
      <c r="WDI805" s="49"/>
      <c r="WDJ805" s="49"/>
      <c r="WDK805" s="49"/>
      <c r="WDL805" s="49"/>
      <c r="WDM805" s="49"/>
      <c r="WDN805" s="49"/>
      <c r="WDO805" s="49"/>
      <c r="WDP805" s="49"/>
      <c r="WDQ805" s="49"/>
      <c r="WDR805" s="49"/>
      <c r="WDS805" s="49"/>
      <c r="WDT805" s="49"/>
      <c r="WDU805" s="49"/>
      <c r="WDV805" s="49"/>
      <c r="WDW805" s="49"/>
      <c r="WDX805" s="49"/>
      <c r="WDY805" s="49"/>
      <c r="WDZ805" s="49"/>
      <c r="WEA805" s="49"/>
      <c r="WEB805" s="49"/>
      <c r="WEC805" s="49"/>
      <c r="WED805" s="49"/>
      <c r="WEE805" s="49"/>
      <c r="WEF805" s="49"/>
      <c r="WEG805" s="49"/>
      <c r="WEH805" s="49"/>
      <c r="WEI805" s="49"/>
      <c r="WEJ805" s="49"/>
      <c r="WEK805" s="49"/>
      <c r="WEL805" s="49"/>
      <c r="WEM805" s="49"/>
      <c r="WEN805" s="49"/>
      <c r="WEO805" s="49"/>
      <c r="WEP805" s="49"/>
      <c r="WEQ805" s="49"/>
      <c r="WER805" s="49"/>
      <c r="WES805" s="49"/>
      <c r="WET805" s="49"/>
      <c r="WEU805" s="49"/>
      <c r="WEV805" s="49"/>
      <c r="WEW805" s="49"/>
      <c r="WEX805" s="49"/>
      <c r="WEY805" s="49"/>
      <c r="WEZ805" s="49"/>
      <c r="WFA805" s="49"/>
      <c r="WFB805" s="49"/>
      <c r="WFC805" s="49"/>
      <c r="WFD805" s="49"/>
      <c r="WFE805" s="49"/>
      <c r="WFF805" s="49"/>
      <c r="WFG805" s="49"/>
      <c r="WFH805" s="49"/>
      <c r="WFI805" s="49"/>
      <c r="WFJ805" s="49"/>
      <c r="WFK805" s="49"/>
      <c r="WFL805" s="49"/>
      <c r="WFM805" s="49"/>
      <c r="WFN805" s="49"/>
      <c r="WFO805" s="49"/>
      <c r="WFP805" s="49"/>
      <c r="WFQ805" s="49"/>
      <c r="WFR805" s="49"/>
      <c r="WFS805" s="49"/>
      <c r="WFT805" s="49"/>
      <c r="WFU805" s="49"/>
      <c r="WFV805" s="49"/>
      <c r="WFW805" s="49"/>
      <c r="WFX805" s="49"/>
      <c r="WFY805" s="49"/>
      <c r="WFZ805" s="49"/>
      <c r="WGA805" s="49"/>
      <c r="WGB805" s="49"/>
      <c r="WGC805" s="49"/>
      <c r="WGD805" s="49"/>
      <c r="WGE805" s="49"/>
      <c r="WGF805" s="49"/>
      <c r="WGG805" s="49"/>
      <c r="WGH805" s="49"/>
      <c r="WGI805" s="49"/>
      <c r="WGJ805" s="49"/>
      <c r="WGK805" s="49"/>
      <c r="WGL805" s="49"/>
      <c r="WGM805" s="49"/>
      <c r="WGN805" s="49"/>
      <c r="WGO805" s="49"/>
      <c r="WGP805" s="49"/>
      <c r="WGQ805" s="49"/>
      <c r="WGR805" s="49"/>
      <c r="WGS805" s="49"/>
      <c r="WGT805" s="49"/>
      <c r="WGU805" s="49"/>
      <c r="WGV805" s="49"/>
      <c r="WGW805" s="49"/>
      <c r="WGX805" s="49"/>
      <c r="WGY805" s="49"/>
      <c r="WGZ805" s="49"/>
      <c r="WHA805" s="49"/>
      <c r="WHB805" s="49"/>
      <c r="WHC805" s="49"/>
      <c r="WHD805" s="49"/>
      <c r="WHE805" s="49"/>
      <c r="WHF805" s="49"/>
      <c r="WHG805" s="49"/>
      <c r="WHH805" s="49"/>
      <c r="WHI805" s="49"/>
      <c r="WHJ805" s="49"/>
      <c r="WHK805" s="49"/>
      <c r="WHL805" s="49"/>
      <c r="WHM805" s="49"/>
      <c r="WHN805" s="49"/>
      <c r="WHO805" s="49"/>
      <c r="WHP805" s="49"/>
      <c r="WHQ805" s="49"/>
      <c r="WHR805" s="49"/>
      <c r="WHS805" s="49"/>
      <c r="WHT805" s="49"/>
      <c r="WHU805" s="49"/>
      <c r="WHV805" s="49"/>
      <c r="WHW805" s="49"/>
      <c r="WHX805" s="49"/>
      <c r="WHY805" s="49"/>
      <c r="WHZ805" s="49"/>
      <c r="WIA805" s="49"/>
      <c r="WIB805" s="49"/>
      <c r="WIC805" s="49"/>
      <c r="WID805" s="49"/>
      <c r="WIE805" s="49"/>
      <c r="WIF805" s="49"/>
      <c r="WIG805" s="49"/>
      <c r="WIH805" s="49"/>
      <c r="WII805" s="49"/>
      <c r="WIJ805" s="49"/>
      <c r="WIK805" s="49"/>
      <c r="WIL805" s="49"/>
      <c r="WIM805" s="49"/>
      <c r="WIN805" s="49"/>
      <c r="WIO805" s="49"/>
      <c r="WIP805" s="49"/>
      <c r="WIQ805" s="49"/>
      <c r="WIR805" s="49"/>
      <c r="WIS805" s="49"/>
      <c r="WIT805" s="49"/>
      <c r="WIU805" s="49"/>
      <c r="WIV805" s="49"/>
      <c r="WIW805" s="49"/>
      <c r="WIX805" s="49"/>
      <c r="WIY805" s="49"/>
      <c r="WIZ805" s="49"/>
      <c r="WJA805" s="49"/>
      <c r="WJB805" s="49"/>
      <c r="WJC805" s="49"/>
      <c r="WJD805" s="49"/>
      <c r="WJE805" s="49"/>
      <c r="WJF805" s="49"/>
      <c r="WJG805" s="49"/>
      <c r="WJH805" s="49"/>
      <c r="WJI805" s="49"/>
      <c r="WJJ805" s="49"/>
      <c r="WJK805" s="49"/>
      <c r="WJL805" s="49"/>
      <c r="WJM805" s="49"/>
      <c r="WJN805" s="49"/>
      <c r="WJO805" s="49"/>
      <c r="WJP805" s="49"/>
      <c r="WJQ805" s="49"/>
      <c r="WJR805" s="49"/>
      <c r="WJS805" s="49"/>
      <c r="WJT805" s="49"/>
      <c r="WJU805" s="49"/>
      <c r="WJV805" s="49"/>
      <c r="WJW805" s="49"/>
      <c r="WJX805" s="49"/>
      <c r="WJY805" s="49"/>
      <c r="WJZ805" s="49"/>
      <c r="WKA805" s="49"/>
      <c r="WKB805" s="49"/>
      <c r="WKC805" s="49"/>
      <c r="WKD805" s="49"/>
      <c r="WKE805" s="49"/>
      <c r="WKF805" s="49"/>
      <c r="WKG805" s="49"/>
      <c r="WKH805" s="49"/>
      <c r="WKI805" s="49"/>
      <c r="WKJ805" s="49"/>
      <c r="WKK805" s="49"/>
      <c r="WKL805" s="49"/>
      <c r="WKM805" s="49"/>
      <c r="WKN805" s="49"/>
      <c r="WKO805" s="49"/>
      <c r="WKP805" s="49"/>
      <c r="WKQ805" s="49"/>
      <c r="WKR805" s="49"/>
      <c r="WKS805" s="49"/>
      <c r="WKT805" s="49"/>
      <c r="WKU805" s="49"/>
      <c r="WKV805" s="49"/>
      <c r="WKW805" s="49"/>
      <c r="WKX805" s="49"/>
      <c r="WKY805" s="49"/>
      <c r="WKZ805" s="49"/>
      <c r="WLA805" s="49"/>
      <c r="WLB805" s="49"/>
      <c r="WLC805" s="49"/>
      <c r="WLD805" s="49"/>
      <c r="WLE805" s="49"/>
      <c r="WLF805" s="49"/>
      <c r="WLG805" s="49"/>
      <c r="WLH805" s="49"/>
      <c r="WLI805" s="49"/>
      <c r="WLJ805" s="49"/>
      <c r="WLK805" s="49"/>
      <c r="WLL805" s="49"/>
      <c r="WLM805" s="49"/>
      <c r="WLN805" s="49"/>
      <c r="WLO805" s="49"/>
      <c r="WLP805" s="49"/>
      <c r="WLQ805" s="49"/>
      <c r="WLR805" s="49"/>
      <c r="WLS805" s="49"/>
      <c r="WLT805" s="49"/>
      <c r="WLU805" s="49"/>
      <c r="WLV805" s="49"/>
      <c r="WLW805" s="49"/>
      <c r="WLX805" s="49"/>
      <c r="WLY805" s="49"/>
      <c r="WLZ805" s="49"/>
      <c r="WMA805" s="49"/>
      <c r="WMB805" s="49"/>
      <c r="WMC805" s="49"/>
      <c r="WMD805" s="49"/>
      <c r="WME805" s="49"/>
      <c r="WMF805" s="49"/>
      <c r="WMG805" s="49"/>
      <c r="WMH805" s="49"/>
      <c r="WMI805" s="49"/>
      <c r="WMJ805" s="49"/>
      <c r="WMK805" s="49"/>
      <c r="WML805" s="49"/>
      <c r="WMM805" s="49"/>
      <c r="WMN805" s="49"/>
      <c r="WMO805" s="49"/>
      <c r="WMP805" s="49"/>
      <c r="WMQ805" s="49"/>
      <c r="WMR805" s="49"/>
      <c r="WMS805" s="49"/>
      <c r="WMT805" s="49"/>
      <c r="WMU805" s="49"/>
      <c r="WMV805" s="49"/>
      <c r="WMW805" s="49"/>
      <c r="WMX805" s="49"/>
      <c r="WMY805" s="49"/>
      <c r="WMZ805" s="49"/>
      <c r="WNA805" s="49"/>
      <c r="WNB805" s="49"/>
      <c r="WNC805" s="49"/>
      <c r="WND805" s="49"/>
      <c r="WNE805" s="49"/>
      <c r="WNF805" s="49"/>
      <c r="WNG805" s="49"/>
      <c r="WNH805" s="49"/>
      <c r="WNI805" s="49"/>
      <c r="WNJ805" s="49"/>
      <c r="WNK805" s="49"/>
      <c r="WNL805" s="49"/>
      <c r="WNM805" s="49"/>
      <c r="WNN805" s="49"/>
      <c r="WNO805" s="49"/>
      <c r="WNP805" s="49"/>
      <c r="WNQ805" s="49"/>
      <c r="WNR805" s="49"/>
      <c r="WNS805" s="49"/>
      <c r="WNT805" s="49"/>
      <c r="WNU805" s="49"/>
      <c r="WNV805" s="49"/>
      <c r="WNW805" s="49"/>
      <c r="WNX805" s="49"/>
      <c r="WNY805" s="49"/>
      <c r="WNZ805" s="49"/>
      <c r="WOA805" s="49"/>
      <c r="WOB805" s="49"/>
      <c r="WOC805" s="49"/>
      <c r="WOD805" s="49"/>
      <c r="WOE805" s="49"/>
      <c r="WOF805" s="49"/>
      <c r="WOG805" s="49"/>
      <c r="WOH805" s="49"/>
      <c r="WOI805" s="49"/>
      <c r="WOJ805" s="49"/>
      <c r="WOK805" s="49"/>
      <c r="WOL805" s="49"/>
      <c r="WOM805" s="49"/>
      <c r="WON805" s="49"/>
      <c r="WOO805" s="49"/>
      <c r="WOP805" s="49"/>
      <c r="WOQ805" s="49"/>
      <c r="WOR805" s="49"/>
      <c r="WOS805" s="49"/>
      <c r="WOT805" s="49"/>
      <c r="WOU805" s="49"/>
      <c r="WOV805" s="49"/>
      <c r="WOW805" s="49"/>
      <c r="WOX805" s="49"/>
      <c r="WOY805" s="49"/>
      <c r="WOZ805" s="49"/>
      <c r="WPA805" s="49"/>
      <c r="WPB805" s="49"/>
      <c r="WPC805" s="49"/>
      <c r="WPD805" s="49"/>
      <c r="WPE805" s="49"/>
      <c r="WPF805" s="49"/>
      <c r="WPG805" s="49"/>
      <c r="WPH805" s="49"/>
      <c r="WPI805" s="49"/>
      <c r="WPJ805" s="49"/>
      <c r="WPK805" s="49"/>
      <c r="WPL805" s="49"/>
      <c r="WPM805" s="49"/>
      <c r="WPN805" s="49"/>
      <c r="WPO805" s="49"/>
      <c r="WPP805" s="49"/>
      <c r="WPQ805" s="49"/>
      <c r="WPR805" s="49"/>
      <c r="WPS805" s="49"/>
      <c r="WPT805" s="49"/>
      <c r="WPU805" s="49"/>
      <c r="WPV805" s="49"/>
      <c r="WPW805" s="49"/>
      <c r="WPX805" s="49"/>
      <c r="WPY805" s="49"/>
      <c r="WPZ805" s="49"/>
      <c r="WQA805" s="49"/>
      <c r="WQB805" s="49"/>
      <c r="WQC805" s="49"/>
      <c r="WQD805" s="49"/>
      <c r="WQE805" s="49"/>
      <c r="WQF805" s="49"/>
      <c r="WQG805" s="49"/>
      <c r="WQH805" s="49"/>
      <c r="WQI805" s="49"/>
      <c r="WQJ805" s="49"/>
      <c r="WQK805" s="49"/>
      <c r="WQL805" s="49"/>
      <c r="WQM805" s="49"/>
      <c r="WQN805" s="49"/>
      <c r="WQO805" s="49"/>
      <c r="WQP805" s="49"/>
      <c r="WQQ805" s="49"/>
      <c r="WQR805" s="49"/>
      <c r="WQS805" s="49"/>
      <c r="WQT805" s="49"/>
      <c r="WQU805" s="49"/>
      <c r="WQV805" s="49"/>
      <c r="WQW805" s="49"/>
      <c r="WQX805" s="49"/>
      <c r="WQY805" s="49"/>
      <c r="WQZ805" s="49"/>
      <c r="WRA805" s="49"/>
      <c r="WRB805" s="49"/>
      <c r="WRC805" s="49"/>
      <c r="WRD805" s="49"/>
      <c r="WRE805" s="49"/>
      <c r="WRF805" s="49"/>
      <c r="WRG805" s="49"/>
      <c r="WRH805" s="49"/>
      <c r="WRI805" s="49"/>
      <c r="WRJ805" s="49"/>
      <c r="WRK805" s="49"/>
      <c r="WRL805" s="49"/>
      <c r="WRM805" s="49"/>
      <c r="WRN805" s="49"/>
      <c r="WRO805" s="49"/>
      <c r="WRP805" s="49"/>
      <c r="WRQ805" s="49"/>
      <c r="WRR805" s="49"/>
      <c r="WRS805" s="49"/>
      <c r="WRT805" s="49"/>
      <c r="WRU805" s="49"/>
      <c r="WRV805" s="49"/>
      <c r="WRW805" s="49"/>
      <c r="WRX805" s="49"/>
      <c r="WRY805" s="49"/>
      <c r="WRZ805" s="49"/>
      <c r="WSA805" s="49"/>
      <c r="WSB805" s="49"/>
      <c r="WSC805" s="49"/>
      <c r="WSD805" s="49"/>
      <c r="WSE805" s="49"/>
      <c r="WSF805" s="49"/>
      <c r="WSG805" s="49"/>
      <c r="WSH805" s="49"/>
      <c r="WSI805" s="49"/>
      <c r="WSJ805" s="49"/>
      <c r="WSK805" s="49"/>
      <c r="WSL805" s="49"/>
      <c r="WSM805" s="49"/>
      <c r="WSN805" s="49"/>
      <c r="WSO805" s="49"/>
      <c r="WSP805" s="49"/>
      <c r="WSQ805" s="49"/>
      <c r="WSR805" s="49"/>
      <c r="WSS805" s="49"/>
      <c r="WST805" s="49"/>
      <c r="WSU805" s="49"/>
      <c r="WSV805" s="49"/>
      <c r="WSW805" s="49"/>
      <c r="WSX805" s="49"/>
      <c r="WSY805" s="49"/>
      <c r="WSZ805" s="49"/>
      <c r="WTA805" s="49"/>
      <c r="WTB805" s="49"/>
      <c r="WTC805" s="49"/>
      <c r="WTD805" s="49"/>
      <c r="WTE805" s="49"/>
      <c r="WTF805" s="49"/>
      <c r="WTG805" s="49"/>
      <c r="WTH805" s="49"/>
      <c r="WTI805" s="49"/>
      <c r="WTJ805" s="49"/>
      <c r="WTK805" s="49"/>
      <c r="WTL805" s="49"/>
      <c r="WTM805" s="49"/>
      <c r="WTN805" s="49"/>
      <c r="WTO805" s="49"/>
      <c r="WTP805" s="49"/>
      <c r="WTQ805" s="49"/>
      <c r="WTR805" s="49"/>
      <c r="WTS805" s="49"/>
      <c r="WTT805" s="49"/>
      <c r="WTU805" s="49"/>
      <c r="WTV805" s="49"/>
      <c r="WTW805" s="49"/>
      <c r="WTX805" s="49"/>
      <c r="WTY805" s="49"/>
      <c r="WTZ805" s="49"/>
      <c r="WUA805" s="49"/>
      <c r="WUB805" s="49"/>
      <c r="WUC805" s="49"/>
      <c r="WUD805" s="49"/>
      <c r="WUE805" s="49"/>
      <c r="WUF805" s="49"/>
      <c r="WUG805" s="49"/>
      <c r="WUH805" s="49"/>
      <c r="WUI805" s="49"/>
      <c r="WUJ805" s="49"/>
      <c r="WUK805" s="49"/>
      <c r="WUL805" s="49"/>
      <c r="WUM805" s="49"/>
      <c r="WUN805" s="49"/>
      <c r="WUO805" s="49"/>
      <c r="WUP805" s="49"/>
      <c r="WUQ805" s="49"/>
      <c r="WUR805" s="49"/>
      <c r="WUS805" s="49"/>
      <c r="WUT805" s="49"/>
      <c r="WUU805" s="49"/>
      <c r="WUV805" s="49"/>
      <c r="WUW805" s="49"/>
      <c r="WUX805" s="49"/>
      <c r="WUY805" s="49"/>
      <c r="WUZ805" s="49"/>
      <c r="WVA805" s="49"/>
      <c r="WVB805" s="49"/>
      <c r="WVC805" s="49"/>
      <c r="WVD805" s="49"/>
      <c r="WVE805" s="49"/>
      <c r="WVF805" s="49"/>
      <c r="WVG805" s="49"/>
      <c r="WVH805" s="49"/>
      <c r="WVI805" s="49"/>
      <c r="WVJ805" s="49"/>
      <c r="WVK805" s="49"/>
      <c r="WVL805" s="49"/>
      <c r="WVM805" s="49"/>
      <c r="WVN805" s="49"/>
      <c r="WVO805" s="49"/>
      <c r="WVP805" s="49"/>
      <c r="WVQ805" s="49"/>
      <c r="WVR805" s="49"/>
      <c r="WVS805" s="49"/>
      <c r="WVT805" s="49"/>
      <c r="WVU805" s="49"/>
      <c r="WVV805" s="49"/>
      <c r="WVW805" s="49"/>
      <c r="WVX805" s="49"/>
      <c r="WVY805" s="49"/>
      <c r="WVZ805" s="49"/>
      <c r="WWA805" s="49"/>
      <c r="WWB805" s="49"/>
      <c r="WWC805" s="49"/>
      <c r="WWD805" s="49"/>
      <c r="WWE805" s="49"/>
      <c r="WWF805" s="49"/>
      <c r="WWG805" s="49"/>
      <c r="WWH805" s="49"/>
      <c r="WWI805" s="49"/>
      <c r="WWJ805" s="49"/>
      <c r="WWK805" s="49"/>
      <c r="WWL805" s="49"/>
      <c r="WWM805" s="49"/>
      <c r="WWN805" s="49"/>
      <c r="WWO805" s="49"/>
      <c r="WWP805" s="49"/>
      <c r="WWQ805" s="49"/>
      <c r="WWR805" s="49"/>
      <c r="WWS805" s="49"/>
      <c r="WWT805" s="49"/>
      <c r="WWU805" s="49"/>
      <c r="WWV805" s="49"/>
      <c r="WWW805" s="49"/>
      <c r="WWX805" s="49"/>
      <c r="WWY805" s="49"/>
      <c r="WWZ805" s="49"/>
      <c r="WXA805" s="49"/>
      <c r="WXB805" s="49"/>
      <c r="WXC805" s="49"/>
      <c r="WXD805" s="49"/>
      <c r="WXE805" s="49"/>
      <c r="WXF805" s="49"/>
      <c r="WXG805" s="49"/>
      <c r="WXH805" s="49"/>
      <c r="WXI805" s="49"/>
      <c r="WXJ805" s="49"/>
      <c r="WXK805" s="49"/>
      <c r="WXL805" s="49"/>
      <c r="WXM805" s="49"/>
      <c r="WXN805" s="49"/>
      <c r="WXO805" s="49"/>
      <c r="WXP805" s="49"/>
      <c r="WXQ805" s="49"/>
      <c r="WXR805" s="49"/>
      <c r="WXS805" s="49"/>
      <c r="WXT805" s="49"/>
      <c r="WXU805" s="49"/>
      <c r="WXV805" s="49"/>
      <c r="WXW805" s="49"/>
      <c r="WXX805" s="49"/>
      <c r="WXY805" s="49"/>
      <c r="WXZ805" s="49"/>
      <c r="WYA805" s="49"/>
      <c r="WYB805" s="49"/>
      <c r="WYC805" s="49"/>
      <c r="WYD805" s="49"/>
      <c r="WYE805" s="49"/>
      <c r="WYF805" s="49"/>
      <c r="WYG805" s="49"/>
      <c r="WYH805" s="49"/>
      <c r="WYI805" s="49"/>
      <c r="WYJ805" s="49"/>
      <c r="WYK805" s="49"/>
      <c r="WYL805" s="49"/>
      <c r="WYM805" s="49"/>
      <c r="WYN805" s="49"/>
      <c r="WYO805" s="49"/>
      <c r="WYP805" s="49"/>
      <c r="WYQ805" s="49"/>
      <c r="WYR805" s="49"/>
      <c r="WYS805" s="49"/>
      <c r="WYT805" s="49"/>
      <c r="WYU805" s="49"/>
      <c r="WYV805" s="49"/>
      <c r="WYW805" s="49"/>
      <c r="WYX805" s="49"/>
      <c r="WYY805" s="49"/>
      <c r="WYZ805" s="49"/>
      <c r="WZA805" s="49"/>
      <c r="WZB805" s="49"/>
      <c r="WZC805" s="49"/>
      <c r="WZD805" s="49"/>
      <c r="WZE805" s="49"/>
      <c r="WZF805" s="49"/>
      <c r="WZG805" s="49"/>
      <c r="WZH805" s="49"/>
      <c r="WZI805" s="49"/>
      <c r="WZJ805" s="49"/>
      <c r="WZK805" s="49"/>
      <c r="WZL805" s="49"/>
      <c r="WZM805" s="49"/>
      <c r="WZN805" s="49"/>
      <c r="WZO805" s="49"/>
      <c r="WZP805" s="49"/>
      <c r="WZQ805" s="49"/>
      <c r="WZR805" s="49"/>
      <c r="WZS805" s="49"/>
      <c r="WZT805" s="49"/>
      <c r="WZU805" s="49"/>
      <c r="WZV805" s="49"/>
      <c r="WZW805" s="49"/>
      <c r="WZX805" s="49"/>
      <c r="WZY805" s="49"/>
      <c r="WZZ805" s="49"/>
      <c r="XAA805" s="49"/>
      <c r="XAB805" s="49"/>
      <c r="XAC805" s="49"/>
      <c r="XAD805" s="49"/>
      <c r="XAE805" s="49"/>
      <c r="XAF805" s="49"/>
      <c r="XAG805" s="49"/>
      <c r="XAH805" s="49"/>
      <c r="XAI805" s="49"/>
      <c r="XAJ805" s="49"/>
      <c r="XAK805" s="49"/>
      <c r="XAL805" s="49"/>
      <c r="XAM805" s="49"/>
      <c r="XAN805" s="49"/>
      <c r="XAO805" s="49"/>
      <c r="XAP805" s="49"/>
      <c r="XAQ805" s="49"/>
      <c r="XAR805" s="49"/>
      <c r="XAS805" s="49"/>
      <c r="XAT805" s="49"/>
      <c r="XAU805" s="49"/>
      <c r="XAV805" s="49"/>
      <c r="XAW805" s="49"/>
      <c r="XAX805" s="49"/>
      <c r="XAY805" s="49"/>
      <c r="XAZ805" s="49"/>
      <c r="XBA805" s="49"/>
      <c r="XBB805" s="49"/>
      <c r="XBC805" s="49"/>
      <c r="XBD805" s="49"/>
      <c r="XBE805" s="49"/>
      <c r="XBF805" s="49"/>
      <c r="XBG805" s="49"/>
      <c r="XBH805" s="49"/>
      <c r="XBI805" s="49"/>
      <c r="XBJ805" s="49"/>
      <c r="XBK805" s="49"/>
      <c r="XBL805" s="49"/>
      <c r="XBM805" s="49"/>
      <c r="XBN805" s="49"/>
      <c r="XBO805" s="49"/>
      <c r="XBP805" s="49"/>
      <c r="XBQ805" s="49"/>
      <c r="XBR805" s="49"/>
      <c r="XBS805" s="49"/>
      <c r="XBT805" s="49"/>
      <c r="XBU805" s="49"/>
      <c r="XBV805" s="49"/>
      <c r="XBW805" s="49"/>
      <c r="XBX805" s="49"/>
      <c r="XBY805" s="49"/>
      <c r="XBZ805" s="49"/>
      <c r="XCA805" s="49"/>
      <c r="XCB805" s="49"/>
      <c r="XCC805" s="49"/>
      <c r="XCD805" s="49"/>
      <c r="XCE805" s="49"/>
      <c r="XCF805" s="49"/>
      <c r="XCG805" s="49"/>
      <c r="XCH805" s="49"/>
      <c r="XCI805" s="49"/>
      <c r="XCJ805" s="49"/>
      <c r="XCK805" s="49"/>
      <c r="XCL805" s="49"/>
      <c r="XCM805" s="49"/>
      <c r="XCN805" s="49"/>
      <c r="XCO805" s="49"/>
      <c r="XCP805" s="49"/>
      <c r="XCQ805" s="49"/>
      <c r="XCR805" s="49"/>
      <c r="XCS805" s="49"/>
      <c r="XCT805" s="49"/>
      <c r="XCU805" s="49"/>
      <c r="XCV805" s="49"/>
      <c r="XCW805" s="49"/>
      <c r="XCX805" s="49"/>
      <c r="XCY805" s="49"/>
      <c r="XCZ805" s="49"/>
      <c r="XDA805" s="49"/>
      <c r="XDB805" s="49"/>
      <c r="XDC805" s="49"/>
      <c r="XDD805" s="49"/>
      <c r="XDE805" s="49"/>
      <c r="XDF805" s="49"/>
      <c r="XDG805" s="49"/>
      <c r="XDH805" s="49"/>
      <c r="XDI805" s="49"/>
      <c r="XDJ805" s="49"/>
      <c r="XDK805" s="49"/>
      <c r="XDL805" s="49"/>
      <c r="XDM805" s="49"/>
      <c r="XDN805" s="49"/>
      <c r="XDO805" s="49"/>
      <c r="XDP805" s="49"/>
      <c r="XDQ805" s="49"/>
      <c r="XDR805" s="49"/>
      <c r="XDS805" s="49"/>
      <c r="XDT805" s="49"/>
      <c r="XDU805" s="49"/>
      <c r="XDV805" s="49"/>
      <c r="XDW805" s="49"/>
      <c r="XDX805" s="49"/>
      <c r="XDY805" s="49"/>
      <c r="XDZ805" s="49"/>
      <c r="XEA805" s="49"/>
      <c r="XEB805" s="49"/>
      <c r="XEC805" s="49"/>
      <c r="XED805" s="49"/>
      <c r="XEE805" s="49"/>
      <c r="XEF805" s="49"/>
      <c r="XEG805" s="49"/>
      <c r="XEH805" s="49"/>
      <c r="XEI805" s="49"/>
      <c r="XEJ805" s="49"/>
      <c r="XEK805" s="49"/>
      <c r="XEL805" s="49"/>
      <c r="XEM805" s="49"/>
      <c r="XEN805" s="49"/>
      <c r="XEO805" s="49"/>
      <c r="XEP805" s="49"/>
      <c r="XEQ805" s="49"/>
      <c r="XER805" s="49"/>
      <c r="XES805" s="49"/>
      <c r="XET805" s="49"/>
      <c r="XEU805" s="49"/>
      <c r="XEV805" s="49"/>
      <c r="XEW805" s="49"/>
      <c r="XEX805" s="49"/>
      <c r="XEY805" s="49"/>
      <c r="XEZ805" s="49"/>
      <c r="XFA805" s="49"/>
    </row>
    <row r="806" spans="1:16381" s="5" customFormat="1" x14ac:dyDescent="0.2">
      <c r="A806" s="50">
        <v>3113</v>
      </c>
      <c r="B806" s="50">
        <v>6122</v>
      </c>
      <c r="C806" s="151">
        <v>20138000000</v>
      </c>
      <c r="D806" s="6"/>
      <c r="E806" s="51" t="s">
        <v>1239</v>
      </c>
      <c r="F806" s="73" t="s">
        <v>276</v>
      </c>
      <c r="G806" s="18"/>
      <c r="H806" s="76">
        <v>500000</v>
      </c>
      <c r="I806" s="18"/>
      <c r="J806" s="300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  <c r="EB806" s="49"/>
      <c r="EC806" s="49"/>
      <c r="ED806" s="49"/>
      <c r="EE806" s="49"/>
      <c r="EF806" s="49"/>
      <c r="EG806" s="49"/>
      <c r="EH806" s="49"/>
      <c r="EI806" s="49"/>
      <c r="EJ806" s="49"/>
      <c r="EK806" s="49"/>
      <c r="EL806" s="49"/>
      <c r="EM806" s="49"/>
      <c r="EN806" s="49"/>
      <c r="EO806" s="49"/>
      <c r="EP806" s="49"/>
      <c r="EQ806" s="49"/>
      <c r="ER806" s="49"/>
      <c r="ES806" s="49"/>
      <c r="ET806" s="49"/>
      <c r="EU806" s="49"/>
      <c r="EV806" s="49"/>
      <c r="EW806" s="49"/>
      <c r="EX806" s="49"/>
      <c r="EY806" s="49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49"/>
      <c r="FM806" s="49"/>
      <c r="FN806" s="49"/>
      <c r="FO806" s="49"/>
      <c r="FP806" s="49"/>
      <c r="FQ806" s="49"/>
      <c r="FR806" s="49"/>
      <c r="FS806" s="49"/>
      <c r="FT806" s="49"/>
      <c r="FU806" s="49"/>
      <c r="FV806" s="49"/>
      <c r="FW806" s="49"/>
      <c r="FX806" s="49"/>
      <c r="FY806" s="49"/>
      <c r="FZ806" s="49"/>
      <c r="GA806" s="49"/>
      <c r="GB806" s="49"/>
      <c r="GC806" s="49"/>
      <c r="GD806" s="49"/>
      <c r="GE806" s="49"/>
      <c r="GF806" s="49"/>
      <c r="GG806" s="49"/>
      <c r="GH806" s="49"/>
      <c r="GI806" s="49"/>
      <c r="GJ806" s="49"/>
      <c r="GK806" s="49"/>
      <c r="GL806" s="49"/>
      <c r="GM806" s="49"/>
      <c r="GN806" s="49"/>
      <c r="GO806" s="49"/>
      <c r="GP806" s="49"/>
      <c r="GQ806" s="49"/>
      <c r="GR806" s="49"/>
      <c r="GS806" s="49"/>
      <c r="GT806" s="49"/>
      <c r="GU806" s="49"/>
      <c r="GV806" s="49"/>
      <c r="GW806" s="49"/>
      <c r="GX806" s="49"/>
      <c r="GY806" s="49"/>
      <c r="GZ806" s="49"/>
      <c r="HA806" s="49"/>
      <c r="HB806" s="49"/>
      <c r="HC806" s="49"/>
      <c r="HD806" s="49"/>
      <c r="HE806" s="49"/>
      <c r="HF806" s="49"/>
      <c r="HG806" s="49"/>
      <c r="HH806" s="49"/>
      <c r="HI806" s="49"/>
      <c r="HJ806" s="49"/>
      <c r="HK806" s="49"/>
      <c r="HL806" s="49"/>
      <c r="HM806" s="49"/>
      <c r="HN806" s="49"/>
      <c r="HO806" s="49"/>
      <c r="HP806" s="49"/>
      <c r="HQ806" s="49"/>
      <c r="HR806" s="49"/>
      <c r="HS806" s="49"/>
      <c r="HT806" s="49"/>
      <c r="HU806" s="49"/>
      <c r="HV806" s="49"/>
      <c r="HW806" s="49"/>
      <c r="HX806" s="49"/>
      <c r="HY806" s="49"/>
      <c r="HZ806" s="49"/>
      <c r="IA806" s="49"/>
      <c r="IB806" s="49"/>
      <c r="IC806" s="49"/>
      <c r="ID806" s="49"/>
      <c r="IE806" s="49"/>
      <c r="IF806" s="49"/>
      <c r="IG806" s="49"/>
      <c r="IH806" s="49"/>
      <c r="II806" s="49"/>
      <c r="IJ806" s="49"/>
      <c r="IK806" s="49"/>
      <c r="IL806" s="49"/>
      <c r="IM806" s="49"/>
      <c r="IN806" s="49"/>
      <c r="IO806" s="49"/>
      <c r="IP806" s="49"/>
      <c r="IQ806" s="49"/>
      <c r="IR806" s="49"/>
      <c r="IS806" s="49"/>
      <c r="IT806" s="49"/>
      <c r="IU806" s="49"/>
      <c r="IV806" s="49"/>
      <c r="IW806" s="49"/>
      <c r="IX806" s="49"/>
      <c r="IY806" s="49"/>
      <c r="IZ806" s="49"/>
      <c r="JA806" s="49"/>
      <c r="JB806" s="49"/>
      <c r="JC806" s="49"/>
      <c r="JD806" s="49"/>
      <c r="JE806" s="49"/>
      <c r="JF806" s="49"/>
      <c r="JG806" s="49"/>
      <c r="JH806" s="49"/>
      <c r="JI806" s="49"/>
      <c r="JJ806" s="49"/>
      <c r="JK806" s="49"/>
      <c r="JL806" s="49"/>
      <c r="JM806" s="49"/>
      <c r="JN806" s="49"/>
      <c r="JO806" s="49"/>
      <c r="JP806" s="49"/>
      <c r="JQ806" s="49"/>
      <c r="JR806" s="49"/>
      <c r="JS806" s="49"/>
      <c r="JT806" s="49"/>
      <c r="JU806" s="49"/>
      <c r="JV806" s="49"/>
      <c r="JW806" s="49"/>
      <c r="JX806" s="49"/>
      <c r="JY806" s="49"/>
      <c r="JZ806" s="49"/>
      <c r="KA806" s="49"/>
      <c r="KB806" s="49"/>
      <c r="KC806" s="49"/>
      <c r="KD806" s="49"/>
      <c r="KE806" s="49"/>
      <c r="KF806" s="49"/>
      <c r="KG806" s="49"/>
      <c r="KH806" s="49"/>
      <c r="KI806" s="49"/>
      <c r="KJ806" s="49"/>
      <c r="KK806" s="49"/>
      <c r="KL806" s="49"/>
      <c r="KM806" s="49"/>
      <c r="KN806" s="49"/>
      <c r="KO806" s="49"/>
      <c r="KP806" s="49"/>
      <c r="KQ806" s="49"/>
      <c r="KR806" s="49"/>
      <c r="KS806" s="49"/>
      <c r="KT806" s="49"/>
      <c r="KU806" s="49"/>
      <c r="KV806" s="49"/>
      <c r="KW806" s="49"/>
      <c r="KX806" s="49"/>
      <c r="KY806" s="49"/>
      <c r="KZ806" s="49"/>
      <c r="LA806" s="49"/>
      <c r="LB806" s="49"/>
      <c r="LC806" s="49"/>
      <c r="LD806" s="49"/>
      <c r="LE806" s="49"/>
      <c r="LF806" s="49"/>
      <c r="LG806" s="49"/>
      <c r="LH806" s="49"/>
      <c r="LI806" s="49"/>
      <c r="LJ806" s="49"/>
      <c r="LK806" s="49"/>
      <c r="LL806" s="49"/>
      <c r="LM806" s="49"/>
      <c r="LN806" s="49"/>
      <c r="LO806" s="49"/>
      <c r="LP806" s="49"/>
      <c r="LQ806" s="49"/>
      <c r="LR806" s="49"/>
      <c r="LS806" s="49"/>
      <c r="LT806" s="49"/>
      <c r="LU806" s="49"/>
      <c r="LV806" s="49"/>
      <c r="LW806" s="49"/>
      <c r="LX806" s="49"/>
      <c r="LY806" s="49"/>
      <c r="LZ806" s="49"/>
      <c r="MA806" s="49"/>
      <c r="MB806" s="49"/>
      <c r="MC806" s="49"/>
      <c r="MD806" s="49"/>
      <c r="ME806" s="49"/>
      <c r="MF806" s="49"/>
      <c r="MG806" s="49"/>
      <c r="MH806" s="49"/>
      <c r="MI806" s="49"/>
      <c r="MJ806" s="49"/>
      <c r="MK806" s="49"/>
      <c r="ML806" s="49"/>
      <c r="MM806" s="49"/>
      <c r="MN806" s="49"/>
      <c r="MO806" s="49"/>
      <c r="MP806" s="49"/>
      <c r="MQ806" s="49"/>
      <c r="MR806" s="49"/>
      <c r="MS806" s="49"/>
      <c r="MT806" s="49"/>
      <c r="MU806" s="49"/>
      <c r="MV806" s="49"/>
      <c r="MW806" s="49"/>
      <c r="MX806" s="49"/>
      <c r="MY806" s="49"/>
      <c r="MZ806" s="49"/>
      <c r="NA806" s="49"/>
      <c r="NB806" s="49"/>
      <c r="NC806" s="49"/>
      <c r="ND806" s="49"/>
      <c r="NE806" s="49"/>
      <c r="NF806" s="49"/>
      <c r="NG806" s="49"/>
      <c r="NH806" s="49"/>
      <c r="NI806" s="49"/>
      <c r="NJ806" s="49"/>
      <c r="NK806" s="49"/>
      <c r="NL806" s="49"/>
      <c r="NM806" s="49"/>
      <c r="NN806" s="49"/>
      <c r="NO806" s="49"/>
      <c r="NP806" s="49"/>
      <c r="NQ806" s="49"/>
      <c r="NR806" s="49"/>
      <c r="NS806" s="49"/>
      <c r="NT806" s="49"/>
      <c r="NU806" s="49"/>
      <c r="NV806" s="49"/>
      <c r="NW806" s="49"/>
      <c r="NX806" s="49"/>
      <c r="NY806" s="49"/>
      <c r="NZ806" s="49"/>
      <c r="OA806" s="49"/>
      <c r="OB806" s="49"/>
      <c r="OC806" s="49"/>
      <c r="OD806" s="49"/>
      <c r="OE806" s="49"/>
      <c r="OF806" s="49"/>
      <c r="OG806" s="49"/>
      <c r="OH806" s="49"/>
      <c r="OI806" s="49"/>
      <c r="OJ806" s="49"/>
      <c r="OK806" s="49"/>
      <c r="OL806" s="49"/>
      <c r="OM806" s="49"/>
      <c r="ON806" s="49"/>
      <c r="OO806" s="49"/>
      <c r="OP806" s="49"/>
      <c r="OQ806" s="49"/>
      <c r="OR806" s="49"/>
      <c r="OS806" s="49"/>
      <c r="OT806" s="49"/>
      <c r="OU806" s="49"/>
      <c r="OV806" s="49"/>
      <c r="OW806" s="49"/>
      <c r="OX806" s="49"/>
      <c r="OY806" s="49"/>
      <c r="OZ806" s="49"/>
      <c r="PA806" s="49"/>
      <c r="PB806" s="49"/>
      <c r="PC806" s="49"/>
      <c r="PD806" s="49"/>
      <c r="PE806" s="49"/>
      <c r="PF806" s="49"/>
      <c r="PG806" s="49"/>
      <c r="PH806" s="49"/>
      <c r="PI806" s="49"/>
      <c r="PJ806" s="49"/>
      <c r="PK806" s="49"/>
      <c r="PL806" s="49"/>
      <c r="PM806" s="49"/>
      <c r="PN806" s="49"/>
      <c r="PO806" s="49"/>
      <c r="PP806" s="49"/>
      <c r="PQ806" s="49"/>
      <c r="PR806" s="49"/>
      <c r="PS806" s="49"/>
      <c r="PT806" s="49"/>
      <c r="PU806" s="49"/>
      <c r="PV806" s="49"/>
      <c r="PW806" s="49"/>
      <c r="PX806" s="49"/>
      <c r="PY806" s="49"/>
      <c r="PZ806" s="49"/>
      <c r="QA806" s="49"/>
      <c r="QB806" s="49"/>
      <c r="QC806" s="49"/>
      <c r="QD806" s="49"/>
      <c r="QE806" s="49"/>
      <c r="QF806" s="49"/>
      <c r="QG806" s="49"/>
      <c r="QH806" s="49"/>
      <c r="QI806" s="49"/>
      <c r="QJ806" s="49"/>
      <c r="QK806" s="49"/>
      <c r="QL806" s="49"/>
      <c r="QM806" s="49"/>
      <c r="QN806" s="49"/>
      <c r="QO806" s="49"/>
      <c r="QP806" s="49"/>
      <c r="QQ806" s="49"/>
      <c r="QR806" s="49"/>
      <c r="QS806" s="49"/>
      <c r="QT806" s="49"/>
      <c r="QU806" s="49"/>
      <c r="QV806" s="49"/>
      <c r="QW806" s="49"/>
      <c r="QX806" s="49"/>
      <c r="QY806" s="49"/>
      <c r="QZ806" s="49"/>
      <c r="RA806" s="49"/>
      <c r="RB806" s="49"/>
      <c r="RC806" s="49"/>
      <c r="RD806" s="49"/>
      <c r="RE806" s="49"/>
      <c r="RF806" s="49"/>
      <c r="RG806" s="49"/>
      <c r="RH806" s="49"/>
      <c r="RI806" s="49"/>
      <c r="RJ806" s="49"/>
      <c r="RK806" s="49"/>
      <c r="RL806" s="49"/>
      <c r="RM806" s="49"/>
      <c r="RN806" s="49"/>
      <c r="RO806" s="49"/>
      <c r="RP806" s="49"/>
      <c r="RQ806" s="49"/>
      <c r="RR806" s="49"/>
      <c r="RS806" s="49"/>
      <c r="RT806" s="49"/>
      <c r="RU806" s="49"/>
      <c r="RV806" s="49"/>
      <c r="RW806" s="49"/>
      <c r="RX806" s="49"/>
      <c r="RY806" s="49"/>
      <c r="RZ806" s="49"/>
      <c r="SA806" s="49"/>
      <c r="SB806" s="49"/>
      <c r="SC806" s="49"/>
      <c r="SD806" s="49"/>
      <c r="SE806" s="49"/>
      <c r="SF806" s="49"/>
      <c r="SG806" s="49"/>
      <c r="SH806" s="49"/>
      <c r="SI806" s="49"/>
      <c r="SJ806" s="49"/>
      <c r="SK806" s="49"/>
      <c r="SL806" s="49"/>
      <c r="SM806" s="49"/>
      <c r="SN806" s="49"/>
      <c r="SO806" s="49"/>
      <c r="SP806" s="49"/>
      <c r="SQ806" s="49"/>
      <c r="SR806" s="49"/>
      <c r="SS806" s="49"/>
      <c r="ST806" s="49"/>
      <c r="SU806" s="49"/>
      <c r="SV806" s="49"/>
      <c r="SW806" s="49"/>
      <c r="SX806" s="49"/>
      <c r="SY806" s="49"/>
      <c r="SZ806" s="49"/>
      <c r="TA806" s="49"/>
      <c r="TB806" s="49"/>
      <c r="TC806" s="49"/>
      <c r="TD806" s="49"/>
      <c r="TE806" s="49"/>
      <c r="TF806" s="49"/>
      <c r="TG806" s="49"/>
      <c r="TH806" s="49"/>
      <c r="TI806" s="49"/>
      <c r="TJ806" s="49"/>
      <c r="TK806" s="49"/>
      <c r="TL806" s="49"/>
      <c r="TM806" s="49"/>
      <c r="TN806" s="49"/>
      <c r="TO806" s="49"/>
      <c r="TP806" s="49"/>
      <c r="TQ806" s="49"/>
      <c r="TR806" s="49"/>
      <c r="TS806" s="49"/>
      <c r="TT806" s="49"/>
      <c r="TU806" s="49"/>
      <c r="TV806" s="49"/>
      <c r="TW806" s="49"/>
      <c r="TX806" s="49"/>
      <c r="TY806" s="49"/>
      <c r="TZ806" s="49"/>
      <c r="UA806" s="49"/>
      <c r="UB806" s="49"/>
      <c r="UC806" s="49"/>
      <c r="UD806" s="49"/>
      <c r="UE806" s="49"/>
      <c r="UF806" s="49"/>
      <c r="UG806" s="49"/>
      <c r="UH806" s="49"/>
      <c r="UI806" s="49"/>
      <c r="UJ806" s="49"/>
      <c r="UK806" s="49"/>
      <c r="UL806" s="49"/>
      <c r="UM806" s="49"/>
      <c r="UN806" s="49"/>
      <c r="UO806" s="49"/>
      <c r="UP806" s="49"/>
      <c r="UQ806" s="49"/>
      <c r="UR806" s="49"/>
      <c r="US806" s="49"/>
      <c r="UT806" s="49"/>
      <c r="UU806" s="49"/>
      <c r="UV806" s="49"/>
      <c r="UW806" s="49"/>
      <c r="UX806" s="49"/>
      <c r="UY806" s="49"/>
      <c r="UZ806" s="49"/>
      <c r="VA806" s="49"/>
      <c r="VB806" s="49"/>
      <c r="VC806" s="49"/>
      <c r="VD806" s="49"/>
      <c r="VE806" s="49"/>
      <c r="VF806" s="49"/>
      <c r="VG806" s="49"/>
      <c r="VH806" s="49"/>
      <c r="VI806" s="49"/>
      <c r="VJ806" s="49"/>
      <c r="VK806" s="49"/>
      <c r="VL806" s="49"/>
      <c r="VM806" s="49"/>
      <c r="VN806" s="49"/>
      <c r="VO806" s="49"/>
      <c r="VP806" s="49"/>
      <c r="VQ806" s="49"/>
      <c r="VR806" s="49"/>
      <c r="VS806" s="49"/>
      <c r="VT806" s="49"/>
      <c r="VU806" s="49"/>
      <c r="VV806" s="49"/>
      <c r="VW806" s="49"/>
      <c r="VX806" s="49"/>
      <c r="VY806" s="49"/>
      <c r="VZ806" s="49"/>
      <c r="WA806" s="49"/>
      <c r="WB806" s="49"/>
      <c r="WC806" s="49"/>
      <c r="WD806" s="49"/>
      <c r="WE806" s="49"/>
      <c r="WF806" s="49"/>
      <c r="WG806" s="49"/>
      <c r="WH806" s="49"/>
      <c r="WI806" s="49"/>
      <c r="WJ806" s="49"/>
      <c r="WK806" s="49"/>
      <c r="WL806" s="49"/>
      <c r="WM806" s="49"/>
      <c r="WN806" s="49"/>
      <c r="WO806" s="49"/>
      <c r="WP806" s="49"/>
      <c r="WQ806" s="49"/>
      <c r="WR806" s="49"/>
      <c r="WS806" s="49"/>
      <c r="WT806" s="49"/>
      <c r="WU806" s="49"/>
      <c r="WV806" s="49"/>
      <c r="WW806" s="49"/>
      <c r="WX806" s="49"/>
      <c r="WY806" s="49"/>
      <c r="WZ806" s="49"/>
      <c r="XA806" s="49"/>
      <c r="XB806" s="49"/>
      <c r="XC806" s="49"/>
      <c r="XD806" s="49"/>
      <c r="XE806" s="49"/>
      <c r="XF806" s="49"/>
      <c r="XG806" s="49"/>
      <c r="XH806" s="49"/>
      <c r="XI806" s="49"/>
      <c r="XJ806" s="49"/>
      <c r="XK806" s="49"/>
      <c r="XL806" s="49"/>
      <c r="XM806" s="49"/>
      <c r="XN806" s="49"/>
      <c r="XO806" s="49"/>
      <c r="XP806" s="49"/>
      <c r="XQ806" s="49"/>
      <c r="XR806" s="49"/>
      <c r="XS806" s="49"/>
      <c r="XT806" s="49"/>
      <c r="XU806" s="49"/>
      <c r="XV806" s="49"/>
      <c r="XW806" s="49"/>
      <c r="XX806" s="49"/>
      <c r="XY806" s="49"/>
      <c r="XZ806" s="49"/>
      <c r="YA806" s="49"/>
      <c r="YB806" s="49"/>
      <c r="YC806" s="49"/>
      <c r="YD806" s="49"/>
      <c r="YE806" s="49"/>
      <c r="YF806" s="49"/>
      <c r="YG806" s="49"/>
      <c r="YH806" s="49"/>
      <c r="YI806" s="49"/>
      <c r="YJ806" s="49"/>
      <c r="YK806" s="49"/>
      <c r="YL806" s="49"/>
      <c r="YM806" s="49"/>
      <c r="YN806" s="49"/>
      <c r="YO806" s="49"/>
      <c r="YP806" s="49"/>
      <c r="YQ806" s="49"/>
      <c r="YR806" s="49"/>
      <c r="YS806" s="49"/>
      <c r="YT806" s="49"/>
      <c r="YU806" s="49"/>
      <c r="YV806" s="49"/>
      <c r="YW806" s="49"/>
      <c r="YX806" s="49"/>
      <c r="YY806" s="49"/>
      <c r="YZ806" s="49"/>
      <c r="ZA806" s="49"/>
      <c r="ZB806" s="49"/>
      <c r="ZC806" s="49"/>
      <c r="ZD806" s="49"/>
      <c r="ZE806" s="49"/>
      <c r="ZF806" s="49"/>
      <c r="ZG806" s="49"/>
      <c r="ZH806" s="49"/>
      <c r="ZI806" s="49"/>
      <c r="ZJ806" s="49"/>
      <c r="ZK806" s="49"/>
      <c r="ZL806" s="49"/>
      <c r="ZM806" s="49"/>
      <c r="ZN806" s="49"/>
      <c r="ZO806" s="49"/>
      <c r="ZP806" s="49"/>
      <c r="ZQ806" s="49"/>
      <c r="ZR806" s="49"/>
      <c r="ZS806" s="49"/>
      <c r="ZT806" s="49"/>
      <c r="ZU806" s="49"/>
      <c r="ZV806" s="49"/>
      <c r="ZW806" s="49"/>
      <c r="ZX806" s="49"/>
      <c r="ZY806" s="49"/>
      <c r="ZZ806" s="49"/>
      <c r="AAA806" s="49"/>
      <c r="AAB806" s="49"/>
      <c r="AAC806" s="49"/>
      <c r="AAD806" s="49"/>
      <c r="AAE806" s="49"/>
      <c r="AAF806" s="49"/>
      <c r="AAG806" s="49"/>
      <c r="AAH806" s="49"/>
      <c r="AAI806" s="49"/>
      <c r="AAJ806" s="49"/>
      <c r="AAK806" s="49"/>
      <c r="AAL806" s="49"/>
      <c r="AAM806" s="49"/>
      <c r="AAN806" s="49"/>
      <c r="AAO806" s="49"/>
      <c r="AAP806" s="49"/>
      <c r="AAQ806" s="49"/>
      <c r="AAR806" s="49"/>
      <c r="AAS806" s="49"/>
      <c r="AAT806" s="49"/>
      <c r="AAU806" s="49"/>
      <c r="AAV806" s="49"/>
      <c r="AAW806" s="49"/>
      <c r="AAX806" s="49"/>
      <c r="AAY806" s="49"/>
      <c r="AAZ806" s="49"/>
      <c r="ABA806" s="49"/>
      <c r="ABB806" s="49"/>
      <c r="ABC806" s="49"/>
      <c r="ABD806" s="49"/>
      <c r="ABE806" s="49"/>
      <c r="ABF806" s="49"/>
      <c r="ABG806" s="49"/>
      <c r="ABH806" s="49"/>
      <c r="ABI806" s="49"/>
      <c r="ABJ806" s="49"/>
      <c r="ABK806" s="49"/>
      <c r="ABL806" s="49"/>
      <c r="ABM806" s="49"/>
      <c r="ABN806" s="49"/>
      <c r="ABO806" s="49"/>
      <c r="ABP806" s="49"/>
      <c r="ABQ806" s="49"/>
      <c r="ABR806" s="49"/>
      <c r="ABS806" s="49"/>
      <c r="ABT806" s="49"/>
      <c r="ABU806" s="49"/>
      <c r="ABV806" s="49"/>
      <c r="ABW806" s="49"/>
      <c r="ABX806" s="49"/>
      <c r="ABY806" s="49"/>
      <c r="ABZ806" s="49"/>
      <c r="ACA806" s="49"/>
      <c r="ACB806" s="49"/>
      <c r="ACC806" s="49"/>
      <c r="ACD806" s="49"/>
      <c r="ACE806" s="49"/>
      <c r="ACF806" s="49"/>
      <c r="ACG806" s="49"/>
      <c r="ACH806" s="49"/>
      <c r="ACI806" s="49"/>
      <c r="ACJ806" s="49"/>
      <c r="ACK806" s="49"/>
      <c r="ACL806" s="49"/>
      <c r="ACM806" s="49"/>
      <c r="ACN806" s="49"/>
      <c r="ACO806" s="49"/>
      <c r="ACP806" s="49"/>
      <c r="ACQ806" s="49"/>
      <c r="ACR806" s="49"/>
      <c r="ACS806" s="49"/>
      <c r="ACT806" s="49"/>
      <c r="ACU806" s="49"/>
      <c r="ACV806" s="49"/>
      <c r="ACW806" s="49"/>
      <c r="ACX806" s="49"/>
      <c r="ACY806" s="49"/>
      <c r="ACZ806" s="49"/>
      <c r="ADA806" s="49"/>
      <c r="ADB806" s="49"/>
      <c r="ADC806" s="49"/>
      <c r="ADD806" s="49"/>
      <c r="ADE806" s="49"/>
      <c r="ADF806" s="49"/>
      <c r="ADG806" s="49"/>
      <c r="ADH806" s="49"/>
      <c r="ADI806" s="49"/>
      <c r="ADJ806" s="49"/>
      <c r="ADK806" s="49"/>
      <c r="ADL806" s="49"/>
      <c r="ADM806" s="49"/>
      <c r="ADN806" s="49"/>
      <c r="ADO806" s="49"/>
      <c r="ADP806" s="49"/>
      <c r="ADQ806" s="49"/>
      <c r="ADR806" s="49"/>
      <c r="ADS806" s="49"/>
      <c r="ADT806" s="49"/>
      <c r="ADU806" s="49"/>
      <c r="ADV806" s="49"/>
      <c r="ADW806" s="49"/>
      <c r="ADX806" s="49"/>
      <c r="ADY806" s="49"/>
      <c r="ADZ806" s="49"/>
      <c r="AEA806" s="49"/>
      <c r="AEB806" s="49"/>
      <c r="AEC806" s="49"/>
      <c r="AED806" s="49"/>
      <c r="AEE806" s="49"/>
      <c r="AEF806" s="49"/>
      <c r="AEG806" s="49"/>
      <c r="AEH806" s="49"/>
      <c r="AEI806" s="49"/>
      <c r="AEJ806" s="49"/>
      <c r="AEK806" s="49"/>
      <c r="AEL806" s="49"/>
      <c r="AEM806" s="49"/>
      <c r="AEN806" s="49"/>
      <c r="AEO806" s="49"/>
      <c r="AEP806" s="49"/>
      <c r="AEQ806" s="49"/>
      <c r="AER806" s="49"/>
      <c r="AES806" s="49"/>
      <c r="AET806" s="49"/>
      <c r="AEU806" s="49"/>
      <c r="AEV806" s="49"/>
      <c r="AEW806" s="49"/>
      <c r="AEX806" s="49"/>
      <c r="AEY806" s="49"/>
      <c r="AEZ806" s="49"/>
      <c r="AFA806" s="49"/>
      <c r="AFB806" s="49"/>
      <c r="AFC806" s="49"/>
      <c r="AFD806" s="49"/>
      <c r="AFE806" s="49"/>
      <c r="AFF806" s="49"/>
      <c r="AFG806" s="49"/>
      <c r="AFH806" s="49"/>
      <c r="AFI806" s="49"/>
      <c r="AFJ806" s="49"/>
      <c r="AFK806" s="49"/>
      <c r="AFL806" s="49"/>
      <c r="AFM806" s="49"/>
      <c r="AFN806" s="49"/>
      <c r="AFO806" s="49"/>
      <c r="AFP806" s="49"/>
      <c r="AFQ806" s="49"/>
      <c r="AFR806" s="49"/>
      <c r="AFS806" s="49"/>
      <c r="AFT806" s="49"/>
      <c r="AFU806" s="49"/>
      <c r="AFV806" s="49"/>
      <c r="AFW806" s="49"/>
      <c r="AFX806" s="49"/>
      <c r="AFY806" s="49"/>
      <c r="AFZ806" s="49"/>
      <c r="AGA806" s="49"/>
      <c r="AGB806" s="49"/>
      <c r="AGC806" s="49"/>
      <c r="AGD806" s="49"/>
      <c r="AGE806" s="49"/>
      <c r="AGF806" s="49"/>
      <c r="AGG806" s="49"/>
      <c r="AGH806" s="49"/>
      <c r="AGI806" s="49"/>
      <c r="AGJ806" s="49"/>
      <c r="AGK806" s="49"/>
      <c r="AGL806" s="49"/>
      <c r="AGM806" s="49"/>
      <c r="AGN806" s="49"/>
      <c r="AGO806" s="49"/>
      <c r="AGP806" s="49"/>
      <c r="AGQ806" s="49"/>
      <c r="AGR806" s="49"/>
      <c r="AGS806" s="49"/>
      <c r="AGT806" s="49"/>
      <c r="AGU806" s="49"/>
      <c r="AGV806" s="49"/>
      <c r="AGW806" s="49"/>
      <c r="AGX806" s="49"/>
      <c r="AGY806" s="49"/>
      <c r="AGZ806" s="49"/>
      <c r="AHA806" s="49"/>
      <c r="AHB806" s="49"/>
      <c r="AHC806" s="49"/>
      <c r="AHD806" s="49"/>
      <c r="AHE806" s="49"/>
      <c r="AHF806" s="49"/>
      <c r="AHG806" s="49"/>
      <c r="AHH806" s="49"/>
      <c r="AHI806" s="49"/>
      <c r="AHJ806" s="49"/>
      <c r="AHK806" s="49"/>
      <c r="AHL806" s="49"/>
      <c r="AHM806" s="49"/>
      <c r="AHN806" s="49"/>
      <c r="AHO806" s="49"/>
      <c r="AHP806" s="49"/>
      <c r="AHQ806" s="49"/>
      <c r="AHR806" s="49"/>
      <c r="AHS806" s="49"/>
      <c r="AHT806" s="49"/>
      <c r="AHU806" s="49"/>
      <c r="AHV806" s="49"/>
      <c r="AHW806" s="49"/>
      <c r="AHX806" s="49"/>
      <c r="AHY806" s="49"/>
      <c r="AHZ806" s="49"/>
      <c r="AIA806" s="49"/>
      <c r="AIB806" s="49"/>
      <c r="AIC806" s="49"/>
      <c r="AID806" s="49"/>
      <c r="AIE806" s="49"/>
      <c r="AIF806" s="49"/>
      <c r="AIG806" s="49"/>
      <c r="AIH806" s="49"/>
      <c r="AII806" s="49"/>
      <c r="AIJ806" s="49"/>
      <c r="AIK806" s="49"/>
      <c r="AIL806" s="49"/>
      <c r="AIM806" s="49"/>
      <c r="AIN806" s="49"/>
      <c r="AIO806" s="49"/>
      <c r="AIP806" s="49"/>
      <c r="AIQ806" s="49"/>
      <c r="AIR806" s="49"/>
      <c r="AIS806" s="49"/>
      <c r="AIT806" s="49"/>
      <c r="AIU806" s="49"/>
      <c r="AIV806" s="49"/>
      <c r="AIW806" s="49"/>
      <c r="AIX806" s="49"/>
      <c r="AIY806" s="49"/>
      <c r="AIZ806" s="49"/>
      <c r="AJA806" s="49"/>
      <c r="AJB806" s="49"/>
      <c r="AJC806" s="49"/>
      <c r="AJD806" s="49"/>
      <c r="AJE806" s="49"/>
      <c r="AJF806" s="49"/>
      <c r="AJG806" s="49"/>
      <c r="AJH806" s="49"/>
      <c r="AJI806" s="49"/>
      <c r="AJJ806" s="49"/>
      <c r="AJK806" s="49"/>
      <c r="AJL806" s="49"/>
      <c r="AJM806" s="49"/>
      <c r="AJN806" s="49"/>
      <c r="AJO806" s="49"/>
      <c r="AJP806" s="49"/>
      <c r="AJQ806" s="49"/>
      <c r="AJR806" s="49"/>
      <c r="AJS806" s="49"/>
      <c r="AJT806" s="49"/>
      <c r="AJU806" s="49"/>
      <c r="AJV806" s="49"/>
      <c r="AJW806" s="49"/>
      <c r="AJX806" s="49"/>
      <c r="AJY806" s="49"/>
      <c r="AJZ806" s="49"/>
      <c r="AKA806" s="49"/>
      <c r="AKB806" s="49"/>
      <c r="AKC806" s="49"/>
      <c r="AKD806" s="49"/>
      <c r="AKE806" s="49"/>
      <c r="AKF806" s="49"/>
      <c r="AKG806" s="49"/>
      <c r="AKH806" s="49"/>
      <c r="AKI806" s="49"/>
      <c r="AKJ806" s="49"/>
      <c r="AKK806" s="49"/>
      <c r="AKL806" s="49"/>
      <c r="AKM806" s="49"/>
      <c r="AKN806" s="49"/>
      <c r="AKO806" s="49"/>
      <c r="AKP806" s="49"/>
      <c r="AKQ806" s="49"/>
      <c r="AKR806" s="49"/>
      <c r="AKS806" s="49"/>
      <c r="AKT806" s="49"/>
      <c r="AKU806" s="49"/>
      <c r="AKV806" s="49"/>
      <c r="AKW806" s="49"/>
      <c r="AKX806" s="49"/>
      <c r="AKY806" s="49"/>
      <c r="AKZ806" s="49"/>
      <c r="ALA806" s="49"/>
      <c r="ALB806" s="49"/>
      <c r="ALC806" s="49"/>
      <c r="ALD806" s="49"/>
      <c r="ALE806" s="49"/>
      <c r="ALF806" s="49"/>
      <c r="ALG806" s="49"/>
      <c r="ALH806" s="49"/>
      <c r="ALI806" s="49"/>
      <c r="ALJ806" s="49"/>
      <c r="ALK806" s="49"/>
      <c r="ALL806" s="49"/>
      <c r="ALM806" s="49"/>
      <c r="ALN806" s="49"/>
      <c r="ALO806" s="49"/>
      <c r="ALP806" s="49"/>
      <c r="ALQ806" s="49"/>
      <c r="ALR806" s="49"/>
      <c r="ALS806" s="49"/>
      <c r="ALT806" s="49"/>
      <c r="ALU806" s="49"/>
      <c r="ALV806" s="49"/>
      <c r="ALW806" s="49"/>
      <c r="ALX806" s="49"/>
      <c r="ALY806" s="49"/>
      <c r="ALZ806" s="49"/>
      <c r="AMA806" s="49"/>
      <c r="AMB806" s="49"/>
      <c r="AMC806" s="49"/>
      <c r="AMD806" s="49"/>
      <c r="AME806" s="49"/>
      <c r="AMF806" s="49"/>
      <c r="AMG806" s="49"/>
      <c r="AMH806" s="49"/>
      <c r="AMI806" s="49"/>
      <c r="AMJ806" s="49"/>
      <c r="AMK806" s="49"/>
      <c r="AML806" s="49"/>
      <c r="AMM806" s="49"/>
      <c r="AMN806" s="49"/>
      <c r="AMO806" s="49"/>
      <c r="AMP806" s="49"/>
      <c r="AMQ806" s="49"/>
      <c r="AMR806" s="49"/>
      <c r="AMS806" s="49"/>
      <c r="AMT806" s="49"/>
      <c r="AMU806" s="49"/>
      <c r="AMV806" s="49"/>
      <c r="AMW806" s="49"/>
      <c r="AMX806" s="49"/>
      <c r="AMY806" s="49"/>
      <c r="AMZ806" s="49"/>
      <c r="ANA806" s="49"/>
      <c r="ANB806" s="49"/>
      <c r="ANC806" s="49"/>
      <c r="AND806" s="49"/>
      <c r="ANE806" s="49"/>
      <c r="ANF806" s="49"/>
      <c r="ANG806" s="49"/>
      <c r="ANH806" s="49"/>
      <c r="ANI806" s="49"/>
      <c r="ANJ806" s="49"/>
      <c r="ANK806" s="49"/>
      <c r="ANL806" s="49"/>
      <c r="ANM806" s="49"/>
      <c r="ANN806" s="49"/>
      <c r="ANO806" s="49"/>
      <c r="ANP806" s="49"/>
      <c r="ANQ806" s="49"/>
      <c r="ANR806" s="49"/>
      <c r="ANS806" s="49"/>
      <c r="ANT806" s="49"/>
      <c r="ANU806" s="49"/>
      <c r="ANV806" s="49"/>
      <c r="ANW806" s="49"/>
      <c r="ANX806" s="49"/>
      <c r="ANY806" s="49"/>
      <c r="ANZ806" s="49"/>
      <c r="AOA806" s="49"/>
      <c r="AOB806" s="49"/>
      <c r="AOC806" s="49"/>
      <c r="AOD806" s="49"/>
      <c r="AOE806" s="49"/>
      <c r="AOF806" s="49"/>
      <c r="AOG806" s="49"/>
      <c r="AOH806" s="49"/>
      <c r="AOI806" s="49"/>
      <c r="AOJ806" s="49"/>
      <c r="AOK806" s="49"/>
      <c r="AOL806" s="49"/>
      <c r="AOM806" s="49"/>
      <c r="AON806" s="49"/>
      <c r="AOO806" s="49"/>
      <c r="AOP806" s="49"/>
      <c r="AOQ806" s="49"/>
      <c r="AOR806" s="49"/>
      <c r="AOS806" s="49"/>
      <c r="AOT806" s="49"/>
      <c r="AOU806" s="49"/>
      <c r="AOV806" s="49"/>
      <c r="AOW806" s="49"/>
      <c r="AOX806" s="49"/>
      <c r="AOY806" s="49"/>
      <c r="AOZ806" s="49"/>
      <c r="APA806" s="49"/>
      <c r="APB806" s="49"/>
      <c r="APC806" s="49"/>
      <c r="APD806" s="49"/>
      <c r="APE806" s="49"/>
      <c r="APF806" s="49"/>
      <c r="APG806" s="49"/>
      <c r="APH806" s="49"/>
      <c r="API806" s="49"/>
      <c r="APJ806" s="49"/>
      <c r="APK806" s="49"/>
      <c r="APL806" s="49"/>
      <c r="APM806" s="49"/>
      <c r="APN806" s="49"/>
      <c r="APO806" s="49"/>
      <c r="APP806" s="49"/>
      <c r="APQ806" s="49"/>
      <c r="APR806" s="49"/>
      <c r="APS806" s="49"/>
      <c r="APT806" s="49"/>
      <c r="APU806" s="49"/>
      <c r="APV806" s="49"/>
      <c r="APW806" s="49"/>
      <c r="APX806" s="49"/>
      <c r="APY806" s="49"/>
      <c r="APZ806" s="49"/>
      <c r="AQA806" s="49"/>
      <c r="AQB806" s="49"/>
      <c r="AQC806" s="49"/>
      <c r="AQD806" s="49"/>
      <c r="AQE806" s="49"/>
      <c r="AQF806" s="49"/>
      <c r="AQG806" s="49"/>
      <c r="AQH806" s="49"/>
      <c r="AQI806" s="49"/>
      <c r="AQJ806" s="49"/>
      <c r="AQK806" s="49"/>
      <c r="AQL806" s="49"/>
      <c r="AQM806" s="49"/>
      <c r="AQN806" s="49"/>
      <c r="AQO806" s="49"/>
      <c r="AQP806" s="49"/>
      <c r="AQQ806" s="49"/>
      <c r="AQR806" s="49"/>
      <c r="AQS806" s="49"/>
      <c r="AQT806" s="49"/>
      <c r="AQU806" s="49"/>
      <c r="AQV806" s="49"/>
      <c r="AQW806" s="49"/>
      <c r="AQX806" s="49"/>
      <c r="AQY806" s="49"/>
      <c r="AQZ806" s="49"/>
      <c r="ARA806" s="49"/>
      <c r="ARB806" s="49"/>
      <c r="ARC806" s="49"/>
      <c r="ARD806" s="49"/>
      <c r="ARE806" s="49"/>
      <c r="ARF806" s="49"/>
      <c r="ARG806" s="49"/>
      <c r="ARH806" s="49"/>
      <c r="ARI806" s="49"/>
      <c r="ARJ806" s="49"/>
      <c r="ARK806" s="49"/>
      <c r="ARL806" s="49"/>
      <c r="ARM806" s="49"/>
      <c r="ARN806" s="49"/>
      <c r="ARO806" s="49"/>
      <c r="ARP806" s="49"/>
      <c r="ARQ806" s="49"/>
      <c r="ARR806" s="49"/>
      <c r="ARS806" s="49"/>
      <c r="ART806" s="49"/>
      <c r="ARU806" s="49"/>
      <c r="ARV806" s="49"/>
      <c r="ARW806" s="49"/>
      <c r="ARX806" s="49"/>
      <c r="ARY806" s="49"/>
      <c r="ARZ806" s="49"/>
      <c r="ASA806" s="49"/>
      <c r="ASB806" s="49"/>
      <c r="ASC806" s="49"/>
      <c r="ASD806" s="49"/>
      <c r="ASE806" s="49"/>
      <c r="ASF806" s="49"/>
      <c r="ASG806" s="49"/>
      <c r="ASH806" s="49"/>
      <c r="ASI806" s="49"/>
      <c r="ASJ806" s="49"/>
      <c r="ASK806" s="49"/>
      <c r="ASL806" s="49"/>
      <c r="ASM806" s="49"/>
      <c r="ASN806" s="49"/>
      <c r="ASO806" s="49"/>
      <c r="ASP806" s="49"/>
      <c r="ASQ806" s="49"/>
      <c r="ASR806" s="49"/>
      <c r="ASS806" s="49"/>
      <c r="AST806" s="49"/>
      <c r="ASU806" s="49"/>
      <c r="ASV806" s="49"/>
      <c r="ASW806" s="49"/>
      <c r="ASX806" s="49"/>
      <c r="ASY806" s="49"/>
      <c r="ASZ806" s="49"/>
      <c r="ATA806" s="49"/>
      <c r="ATB806" s="49"/>
      <c r="ATC806" s="49"/>
      <c r="ATD806" s="49"/>
      <c r="ATE806" s="49"/>
      <c r="ATF806" s="49"/>
      <c r="ATG806" s="49"/>
      <c r="ATH806" s="49"/>
      <c r="ATI806" s="49"/>
      <c r="ATJ806" s="49"/>
      <c r="ATK806" s="49"/>
      <c r="ATL806" s="49"/>
      <c r="ATM806" s="49"/>
      <c r="ATN806" s="49"/>
      <c r="ATO806" s="49"/>
      <c r="ATP806" s="49"/>
      <c r="ATQ806" s="49"/>
      <c r="ATR806" s="49"/>
      <c r="ATS806" s="49"/>
      <c r="ATT806" s="49"/>
      <c r="ATU806" s="49"/>
      <c r="ATV806" s="49"/>
      <c r="ATW806" s="49"/>
      <c r="ATX806" s="49"/>
      <c r="ATY806" s="49"/>
      <c r="ATZ806" s="49"/>
      <c r="AUA806" s="49"/>
      <c r="AUB806" s="49"/>
      <c r="AUC806" s="49"/>
      <c r="AUD806" s="49"/>
      <c r="AUE806" s="49"/>
      <c r="AUF806" s="49"/>
      <c r="AUG806" s="49"/>
      <c r="AUH806" s="49"/>
      <c r="AUI806" s="49"/>
      <c r="AUJ806" s="49"/>
      <c r="AUK806" s="49"/>
      <c r="AUL806" s="49"/>
      <c r="AUM806" s="49"/>
      <c r="AUN806" s="49"/>
      <c r="AUO806" s="49"/>
      <c r="AUP806" s="49"/>
      <c r="AUQ806" s="49"/>
      <c r="AUR806" s="49"/>
      <c r="AUS806" s="49"/>
      <c r="AUT806" s="49"/>
      <c r="AUU806" s="49"/>
      <c r="AUV806" s="49"/>
      <c r="AUW806" s="49"/>
      <c r="AUX806" s="49"/>
      <c r="AUY806" s="49"/>
      <c r="AUZ806" s="49"/>
      <c r="AVA806" s="49"/>
      <c r="AVB806" s="49"/>
      <c r="AVC806" s="49"/>
      <c r="AVD806" s="49"/>
      <c r="AVE806" s="49"/>
      <c r="AVF806" s="49"/>
      <c r="AVG806" s="49"/>
      <c r="AVH806" s="49"/>
      <c r="AVI806" s="49"/>
      <c r="AVJ806" s="49"/>
      <c r="AVK806" s="49"/>
      <c r="AVL806" s="49"/>
      <c r="AVM806" s="49"/>
      <c r="AVN806" s="49"/>
      <c r="AVO806" s="49"/>
      <c r="AVP806" s="49"/>
      <c r="AVQ806" s="49"/>
      <c r="AVR806" s="49"/>
      <c r="AVS806" s="49"/>
      <c r="AVT806" s="49"/>
      <c r="AVU806" s="49"/>
      <c r="AVV806" s="49"/>
      <c r="AVW806" s="49"/>
      <c r="AVX806" s="49"/>
      <c r="AVY806" s="49"/>
      <c r="AVZ806" s="49"/>
      <c r="AWA806" s="49"/>
      <c r="AWB806" s="49"/>
      <c r="AWC806" s="49"/>
      <c r="AWD806" s="49"/>
      <c r="AWE806" s="49"/>
      <c r="AWF806" s="49"/>
      <c r="AWG806" s="49"/>
      <c r="AWH806" s="49"/>
      <c r="AWI806" s="49"/>
      <c r="AWJ806" s="49"/>
      <c r="AWK806" s="49"/>
      <c r="AWL806" s="49"/>
      <c r="AWM806" s="49"/>
      <c r="AWN806" s="49"/>
      <c r="AWO806" s="49"/>
      <c r="AWP806" s="49"/>
      <c r="AWQ806" s="49"/>
      <c r="AWR806" s="49"/>
      <c r="AWS806" s="49"/>
      <c r="AWT806" s="49"/>
      <c r="AWU806" s="49"/>
      <c r="AWV806" s="49"/>
      <c r="AWW806" s="49"/>
      <c r="AWX806" s="49"/>
      <c r="AWY806" s="49"/>
      <c r="AWZ806" s="49"/>
      <c r="AXA806" s="49"/>
      <c r="AXB806" s="49"/>
      <c r="AXC806" s="49"/>
      <c r="AXD806" s="49"/>
      <c r="AXE806" s="49"/>
      <c r="AXF806" s="49"/>
      <c r="AXG806" s="49"/>
      <c r="AXH806" s="49"/>
      <c r="AXI806" s="49"/>
      <c r="AXJ806" s="49"/>
      <c r="AXK806" s="49"/>
      <c r="AXL806" s="49"/>
      <c r="AXM806" s="49"/>
      <c r="AXN806" s="49"/>
      <c r="AXO806" s="49"/>
      <c r="AXP806" s="49"/>
      <c r="AXQ806" s="49"/>
      <c r="AXR806" s="49"/>
      <c r="AXS806" s="49"/>
      <c r="AXT806" s="49"/>
      <c r="AXU806" s="49"/>
      <c r="AXV806" s="49"/>
      <c r="AXW806" s="49"/>
      <c r="AXX806" s="49"/>
      <c r="AXY806" s="49"/>
      <c r="AXZ806" s="49"/>
      <c r="AYA806" s="49"/>
      <c r="AYB806" s="49"/>
      <c r="AYC806" s="49"/>
      <c r="AYD806" s="49"/>
      <c r="AYE806" s="49"/>
      <c r="AYF806" s="49"/>
      <c r="AYG806" s="49"/>
      <c r="AYH806" s="49"/>
      <c r="AYI806" s="49"/>
      <c r="AYJ806" s="49"/>
      <c r="AYK806" s="49"/>
      <c r="AYL806" s="49"/>
      <c r="AYM806" s="49"/>
      <c r="AYN806" s="49"/>
      <c r="AYO806" s="49"/>
      <c r="AYP806" s="49"/>
      <c r="AYQ806" s="49"/>
      <c r="AYR806" s="49"/>
      <c r="AYS806" s="49"/>
      <c r="AYT806" s="49"/>
      <c r="AYU806" s="49"/>
      <c r="AYV806" s="49"/>
      <c r="AYW806" s="49"/>
      <c r="AYX806" s="49"/>
      <c r="AYY806" s="49"/>
      <c r="AYZ806" s="49"/>
      <c r="AZA806" s="49"/>
      <c r="AZB806" s="49"/>
      <c r="AZC806" s="49"/>
      <c r="AZD806" s="49"/>
      <c r="AZE806" s="49"/>
      <c r="AZF806" s="49"/>
      <c r="AZG806" s="49"/>
      <c r="AZH806" s="49"/>
      <c r="AZI806" s="49"/>
      <c r="AZJ806" s="49"/>
      <c r="AZK806" s="49"/>
      <c r="AZL806" s="49"/>
      <c r="AZM806" s="49"/>
      <c r="AZN806" s="49"/>
      <c r="AZO806" s="49"/>
      <c r="AZP806" s="49"/>
      <c r="AZQ806" s="49"/>
      <c r="AZR806" s="49"/>
      <c r="AZS806" s="49"/>
      <c r="AZT806" s="49"/>
      <c r="AZU806" s="49"/>
      <c r="AZV806" s="49"/>
      <c r="AZW806" s="49"/>
      <c r="AZX806" s="49"/>
      <c r="AZY806" s="49"/>
      <c r="AZZ806" s="49"/>
      <c r="BAA806" s="49"/>
      <c r="BAB806" s="49"/>
      <c r="BAC806" s="49"/>
      <c r="BAD806" s="49"/>
      <c r="BAE806" s="49"/>
      <c r="BAF806" s="49"/>
      <c r="BAG806" s="49"/>
      <c r="BAH806" s="49"/>
      <c r="BAI806" s="49"/>
      <c r="BAJ806" s="49"/>
      <c r="BAK806" s="49"/>
      <c r="BAL806" s="49"/>
      <c r="BAM806" s="49"/>
      <c r="BAN806" s="49"/>
      <c r="BAO806" s="49"/>
      <c r="BAP806" s="49"/>
      <c r="BAQ806" s="49"/>
      <c r="BAR806" s="49"/>
      <c r="BAS806" s="49"/>
      <c r="BAT806" s="49"/>
      <c r="BAU806" s="49"/>
      <c r="BAV806" s="49"/>
      <c r="BAW806" s="49"/>
      <c r="BAX806" s="49"/>
      <c r="BAY806" s="49"/>
      <c r="BAZ806" s="49"/>
      <c r="BBA806" s="49"/>
      <c r="BBB806" s="49"/>
      <c r="BBC806" s="49"/>
      <c r="BBD806" s="49"/>
      <c r="BBE806" s="49"/>
      <c r="BBF806" s="49"/>
      <c r="BBG806" s="49"/>
      <c r="BBH806" s="49"/>
      <c r="BBI806" s="49"/>
      <c r="BBJ806" s="49"/>
      <c r="BBK806" s="49"/>
      <c r="BBL806" s="49"/>
      <c r="BBM806" s="49"/>
      <c r="BBN806" s="49"/>
      <c r="BBO806" s="49"/>
      <c r="BBP806" s="49"/>
      <c r="BBQ806" s="49"/>
      <c r="BBR806" s="49"/>
      <c r="BBS806" s="49"/>
      <c r="BBT806" s="49"/>
      <c r="BBU806" s="49"/>
      <c r="BBV806" s="49"/>
      <c r="BBW806" s="49"/>
      <c r="BBX806" s="49"/>
      <c r="BBY806" s="49"/>
      <c r="BBZ806" s="49"/>
      <c r="BCA806" s="49"/>
      <c r="BCB806" s="49"/>
      <c r="BCC806" s="49"/>
      <c r="BCD806" s="49"/>
      <c r="BCE806" s="49"/>
      <c r="BCF806" s="49"/>
      <c r="BCG806" s="49"/>
      <c r="BCH806" s="49"/>
      <c r="BCI806" s="49"/>
      <c r="BCJ806" s="49"/>
      <c r="BCK806" s="49"/>
      <c r="BCL806" s="49"/>
      <c r="BCM806" s="49"/>
      <c r="BCN806" s="49"/>
      <c r="BCO806" s="49"/>
      <c r="BCP806" s="49"/>
      <c r="BCQ806" s="49"/>
      <c r="BCR806" s="49"/>
      <c r="BCS806" s="49"/>
      <c r="BCT806" s="49"/>
      <c r="BCU806" s="49"/>
      <c r="BCV806" s="49"/>
      <c r="BCW806" s="49"/>
      <c r="BCX806" s="49"/>
      <c r="BCY806" s="49"/>
      <c r="BCZ806" s="49"/>
      <c r="BDA806" s="49"/>
      <c r="BDB806" s="49"/>
      <c r="BDC806" s="49"/>
      <c r="BDD806" s="49"/>
      <c r="BDE806" s="49"/>
      <c r="BDF806" s="49"/>
      <c r="BDG806" s="49"/>
      <c r="BDH806" s="49"/>
      <c r="BDI806" s="49"/>
      <c r="BDJ806" s="49"/>
      <c r="BDK806" s="49"/>
      <c r="BDL806" s="49"/>
      <c r="BDM806" s="49"/>
      <c r="BDN806" s="49"/>
      <c r="BDO806" s="49"/>
      <c r="BDP806" s="49"/>
      <c r="BDQ806" s="49"/>
      <c r="BDR806" s="49"/>
      <c r="BDS806" s="49"/>
      <c r="BDT806" s="49"/>
      <c r="BDU806" s="49"/>
      <c r="BDV806" s="49"/>
      <c r="BDW806" s="49"/>
      <c r="BDX806" s="49"/>
      <c r="BDY806" s="49"/>
      <c r="BDZ806" s="49"/>
      <c r="BEA806" s="49"/>
      <c r="BEB806" s="49"/>
      <c r="BEC806" s="49"/>
      <c r="BED806" s="49"/>
      <c r="BEE806" s="49"/>
      <c r="BEF806" s="49"/>
      <c r="BEG806" s="49"/>
      <c r="BEH806" s="49"/>
      <c r="BEI806" s="49"/>
      <c r="BEJ806" s="49"/>
      <c r="BEK806" s="49"/>
      <c r="BEL806" s="49"/>
      <c r="BEM806" s="49"/>
      <c r="BEN806" s="49"/>
      <c r="BEO806" s="49"/>
      <c r="BEP806" s="49"/>
      <c r="BEQ806" s="49"/>
      <c r="BER806" s="49"/>
      <c r="BES806" s="49"/>
      <c r="BET806" s="49"/>
      <c r="BEU806" s="49"/>
      <c r="BEV806" s="49"/>
      <c r="BEW806" s="49"/>
      <c r="BEX806" s="49"/>
      <c r="BEY806" s="49"/>
      <c r="BEZ806" s="49"/>
      <c r="BFA806" s="49"/>
      <c r="BFB806" s="49"/>
      <c r="BFC806" s="49"/>
      <c r="BFD806" s="49"/>
      <c r="BFE806" s="49"/>
      <c r="BFF806" s="49"/>
      <c r="BFG806" s="49"/>
      <c r="BFH806" s="49"/>
      <c r="BFI806" s="49"/>
      <c r="BFJ806" s="49"/>
      <c r="BFK806" s="49"/>
      <c r="BFL806" s="49"/>
      <c r="BFM806" s="49"/>
      <c r="BFN806" s="49"/>
      <c r="BFO806" s="49"/>
      <c r="BFP806" s="49"/>
      <c r="BFQ806" s="49"/>
      <c r="BFR806" s="49"/>
      <c r="BFS806" s="49"/>
      <c r="BFT806" s="49"/>
      <c r="BFU806" s="49"/>
      <c r="BFV806" s="49"/>
      <c r="BFW806" s="49"/>
      <c r="BFX806" s="49"/>
      <c r="BFY806" s="49"/>
      <c r="BFZ806" s="49"/>
      <c r="BGA806" s="49"/>
      <c r="BGB806" s="49"/>
      <c r="BGC806" s="49"/>
      <c r="BGD806" s="49"/>
      <c r="BGE806" s="49"/>
      <c r="BGF806" s="49"/>
      <c r="BGG806" s="49"/>
      <c r="BGH806" s="49"/>
      <c r="BGI806" s="49"/>
      <c r="BGJ806" s="49"/>
      <c r="BGK806" s="49"/>
      <c r="BGL806" s="49"/>
      <c r="BGM806" s="49"/>
      <c r="BGN806" s="49"/>
      <c r="BGO806" s="49"/>
      <c r="BGP806" s="49"/>
      <c r="BGQ806" s="49"/>
      <c r="BGR806" s="49"/>
      <c r="BGS806" s="49"/>
      <c r="BGT806" s="49"/>
      <c r="BGU806" s="49"/>
      <c r="BGV806" s="49"/>
      <c r="BGW806" s="49"/>
      <c r="BGX806" s="49"/>
      <c r="BGY806" s="49"/>
      <c r="BGZ806" s="49"/>
      <c r="BHA806" s="49"/>
      <c r="BHB806" s="49"/>
      <c r="BHC806" s="49"/>
      <c r="BHD806" s="49"/>
      <c r="BHE806" s="49"/>
      <c r="BHF806" s="49"/>
      <c r="BHG806" s="49"/>
      <c r="BHH806" s="49"/>
      <c r="BHI806" s="49"/>
      <c r="BHJ806" s="49"/>
      <c r="BHK806" s="49"/>
      <c r="BHL806" s="49"/>
      <c r="BHM806" s="49"/>
      <c r="BHN806" s="49"/>
      <c r="BHO806" s="49"/>
      <c r="BHP806" s="49"/>
      <c r="BHQ806" s="49"/>
      <c r="BHR806" s="49"/>
      <c r="BHS806" s="49"/>
      <c r="BHT806" s="49"/>
      <c r="BHU806" s="49"/>
      <c r="BHV806" s="49"/>
      <c r="BHW806" s="49"/>
      <c r="BHX806" s="49"/>
      <c r="BHY806" s="49"/>
      <c r="BHZ806" s="49"/>
      <c r="BIA806" s="49"/>
      <c r="BIB806" s="49"/>
      <c r="BIC806" s="49"/>
      <c r="BID806" s="49"/>
      <c r="BIE806" s="49"/>
      <c r="BIF806" s="49"/>
      <c r="BIG806" s="49"/>
      <c r="BIH806" s="49"/>
      <c r="BII806" s="49"/>
      <c r="BIJ806" s="49"/>
      <c r="BIK806" s="49"/>
      <c r="BIL806" s="49"/>
      <c r="BIM806" s="49"/>
      <c r="BIN806" s="49"/>
      <c r="BIO806" s="49"/>
      <c r="BIP806" s="49"/>
      <c r="BIQ806" s="49"/>
      <c r="BIR806" s="49"/>
      <c r="BIS806" s="49"/>
      <c r="BIT806" s="49"/>
      <c r="BIU806" s="49"/>
      <c r="BIV806" s="49"/>
      <c r="BIW806" s="49"/>
      <c r="BIX806" s="49"/>
      <c r="BIY806" s="49"/>
      <c r="BIZ806" s="49"/>
      <c r="BJA806" s="49"/>
      <c r="BJB806" s="49"/>
      <c r="BJC806" s="49"/>
      <c r="BJD806" s="49"/>
      <c r="BJE806" s="49"/>
      <c r="BJF806" s="49"/>
      <c r="BJG806" s="49"/>
      <c r="BJH806" s="49"/>
      <c r="BJI806" s="49"/>
      <c r="BJJ806" s="49"/>
      <c r="BJK806" s="49"/>
      <c r="BJL806" s="49"/>
      <c r="BJM806" s="49"/>
      <c r="BJN806" s="49"/>
      <c r="BJO806" s="49"/>
      <c r="BJP806" s="49"/>
      <c r="BJQ806" s="49"/>
      <c r="BJR806" s="49"/>
      <c r="BJS806" s="49"/>
      <c r="BJT806" s="49"/>
      <c r="BJU806" s="49"/>
      <c r="BJV806" s="49"/>
      <c r="BJW806" s="49"/>
      <c r="BJX806" s="49"/>
      <c r="BJY806" s="49"/>
      <c r="BJZ806" s="49"/>
      <c r="BKA806" s="49"/>
      <c r="BKB806" s="49"/>
      <c r="BKC806" s="49"/>
      <c r="BKD806" s="49"/>
      <c r="BKE806" s="49"/>
      <c r="BKF806" s="49"/>
      <c r="BKG806" s="49"/>
      <c r="BKH806" s="49"/>
      <c r="BKI806" s="49"/>
      <c r="BKJ806" s="49"/>
      <c r="BKK806" s="49"/>
      <c r="BKL806" s="49"/>
      <c r="BKM806" s="49"/>
      <c r="BKN806" s="49"/>
      <c r="BKO806" s="49"/>
      <c r="BKP806" s="49"/>
      <c r="BKQ806" s="49"/>
      <c r="BKR806" s="49"/>
      <c r="BKS806" s="49"/>
      <c r="BKT806" s="49"/>
      <c r="BKU806" s="49"/>
      <c r="BKV806" s="49"/>
      <c r="BKW806" s="49"/>
      <c r="BKX806" s="49"/>
      <c r="BKY806" s="49"/>
      <c r="BKZ806" s="49"/>
      <c r="BLA806" s="49"/>
      <c r="BLB806" s="49"/>
      <c r="BLC806" s="49"/>
      <c r="BLD806" s="49"/>
      <c r="BLE806" s="49"/>
      <c r="BLF806" s="49"/>
      <c r="BLG806" s="49"/>
      <c r="BLH806" s="49"/>
      <c r="BLI806" s="49"/>
      <c r="BLJ806" s="49"/>
      <c r="BLK806" s="49"/>
      <c r="BLL806" s="49"/>
      <c r="BLM806" s="49"/>
      <c r="BLN806" s="49"/>
      <c r="BLO806" s="49"/>
      <c r="BLP806" s="49"/>
      <c r="BLQ806" s="49"/>
      <c r="BLR806" s="49"/>
      <c r="BLS806" s="49"/>
      <c r="BLT806" s="49"/>
      <c r="BLU806" s="49"/>
      <c r="BLV806" s="49"/>
      <c r="BLW806" s="49"/>
      <c r="BLX806" s="49"/>
      <c r="BLY806" s="49"/>
      <c r="BLZ806" s="49"/>
      <c r="BMA806" s="49"/>
      <c r="BMB806" s="49"/>
      <c r="BMC806" s="49"/>
      <c r="BMD806" s="49"/>
      <c r="BME806" s="49"/>
      <c r="BMF806" s="49"/>
      <c r="BMG806" s="49"/>
      <c r="BMH806" s="49"/>
      <c r="BMI806" s="49"/>
      <c r="BMJ806" s="49"/>
      <c r="BMK806" s="49"/>
      <c r="BML806" s="49"/>
      <c r="BMM806" s="49"/>
      <c r="BMN806" s="49"/>
      <c r="BMO806" s="49"/>
      <c r="BMP806" s="49"/>
      <c r="BMQ806" s="49"/>
      <c r="BMR806" s="49"/>
      <c r="BMS806" s="49"/>
      <c r="BMT806" s="49"/>
      <c r="BMU806" s="49"/>
      <c r="BMV806" s="49"/>
      <c r="BMW806" s="49"/>
      <c r="BMX806" s="49"/>
      <c r="BMY806" s="49"/>
      <c r="BMZ806" s="49"/>
      <c r="BNA806" s="49"/>
      <c r="BNB806" s="49"/>
      <c r="BNC806" s="49"/>
      <c r="BND806" s="49"/>
      <c r="BNE806" s="49"/>
      <c r="BNF806" s="49"/>
      <c r="BNG806" s="49"/>
      <c r="BNH806" s="49"/>
      <c r="BNI806" s="49"/>
      <c r="BNJ806" s="49"/>
      <c r="BNK806" s="49"/>
      <c r="BNL806" s="49"/>
      <c r="BNM806" s="49"/>
      <c r="BNN806" s="49"/>
      <c r="BNO806" s="49"/>
      <c r="BNP806" s="49"/>
      <c r="BNQ806" s="49"/>
      <c r="BNR806" s="49"/>
      <c r="BNS806" s="49"/>
      <c r="BNT806" s="49"/>
      <c r="BNU806" s="49"/>
      <c r="BNV806" s="49"/>
      <c r="BNW806" s="49"/>
      <c r="BNX806" s="49"/>
      <c r="BNY806" s="49"/>
      <c r="BNZ806" s="49"/>
      <c r="BOA806" s="49"/>
      <c r="BOB806" s="49"/>
      <c r="BOC806" s="49"/>
      <c r="BOD806" s="49"/>
      <c r="BOE806" s="49"/>
      <c r="BOF806" s="49"/>
      <c r="BOG806" s="49"/>
      <c r="BOH806" s="49"/>
      <c r="BOI806" s="49"/>
      <c r="BOJ806" s="49"/>
      <c r="BOK806" s="49"/>
      <c r="BOL806" s="49"/>
      <c r="BOM806" s="49"/>
      <c r="BON806" s="49"/>
      <c r="BOO806" s="49"/>
      <c r="BOP806" s="49"/>
      <c r="BOQ806" s="49"/>
      <c r="BOR806" s="49"/>
      <c r="BOS806" s="49"/>
      <c r="BOT806" s="49"/>
      <c r="BOU806" s="49"/>
      <c r="BOV806" s="49"/>
      <c r="BOW806" s="49"/>
      <c r="BOX806" s="49"/>
      <c r="BOY806" s="49"/>
      <c r="BOZ806" s="49"/>
      <c r="BPA806" s="49"/>
      <c r="BPB806" s="49"/>
      <c r="BPC806" s="49"/>
      <c r="BPD806" s="49"/>
      <c r="BPE806" s="49"/>
      <c r="BPF806" s="49"/>
      <c r="BPG806" s="49"/>
      <c r="BPH806" s="49"/>
      <c r="BPI806" s="49"/>
      <c r="BPJ806" s="49"/>
      <c r="BPK806" s="49"/>
      <c r="BPL806" s="49"/>
      <c r="BPM806" s="49"/>
      <c r="BPN806" s="49"/>
      <c r="BPO806" s="49"/>
      <c r="BPP806" s="49"/>
      <c r="BPQ806" s="49"/>
      <c r="BPR806" s="49"/>
      <c r="BPS806" s="49"/>
      <c r="BPT806" s="49"/>
      <c r="BPU806" s="49"/>
      <c r="BPV806" s="49"/>
      <c r="BPW806" s="49"/>
      <c r="BPX806" s="49"/>
      <c r="BPY806" s="49"/>
      <c r="BPZ806" s="49"/>
      <c r="BQA806" s="49"/>
      <c r="BQB806" s="49"/>
      <c r="BQC806" s="49"/>
      <c r="BQD806" s="49"/>
      <c r="BQE806" s="49"/>
      <c r="BQF806" s="49"/>
      <c r="BQG806" s="49"/>
      <c r="BQH806" s="49"/>
      <c r="BQI806" s="49"/>
      <c r="BQJ806" s="49"/>
      <c r="BQK806" s="49"/>
      <c r="BQL806" s="49"/>
      <c r="BQM806" s="49"/>
      <c r="BQN806" s="49"/>
      <c r="BQO806" s="49"/>
      <c r="BQP806" s="49"/>
      <c r="BQQ806" s="49"/>
      <c r="BQR806" s="49"/>
      <c r="BQS806" s="49"/>
      <c r="BQT806" s="49"/>
      <c r="BQU806" s="49"/>
      <c r="BQV806" s="49"/>
      <c r="BQW806" s="49"/>
      <c r="BQX806" s="49"/>
      <c r="BQY806" s="49"/>
      <c r="BQZ806" s="49"/>
      <c r="BRA806" s="49"/>
      <c r="BRB806" s="49"/>
      <c r="BRC806" s="49"/>
      <c r="BRD806" s="49"/>
      <c r="BRE806" s="49"/>
      <c r="BRF806" s="49"/>
      <c r="BRG806" s="49"/>
      <c r="BRH806" s="49"/>
      <c r="BRI806" s="49"/>
      <c r="BRJ806" s="49"/>
      <c r="BRK806" s="49"/>
      <c r="BRL806" s="49"/>
      <c r="BRM806" s="49"/>
      <c r="BRN806" s="49"/>
      <c r="BRO806" s="49"/>
      <c r="BRP806" s="49"/>
      <c r="BRQ806" s="49"/>
      <c r="BRR806" s="49"/>
      <c r="BRS806" s="49"/>
      <c r="BRT806" s="49"/>
      <c r="BRU806" s="49"/>
      <c r="BRV806" s="49"/>
      <c r="BRW806" s="49"/>
      <c r="BRX806" s="49"/>
      <c r="BRY806" s="49"/>
      <c r="BRZ806" s="49"/>
      <c r="BSA806" s="49"/>
      <c r="BSB806" s="49"/>
      <c r="BSC806" s="49"/>
      <c r="BSD806" s="49"/>
      <c r="BSE806" s="49"/>
      <c r="BSF806" s="49"/>
      <c r="BSG806" s="49"/>
      <c r="BSH806" s="49"/>
      <c r="BSI806" s="49"/>
      <c r="BSJ806" s="49"/>
      <c r="BSK806" s="49"/>
      <c r="BSL806" s="49"/>
      <c r="BSM806" s="49"/>
      <c r="BSN806" s="49"/>
      <c r="BSO806" s="49"/>
      <c r="BSP806" s="49"/>
      <c r="BSQ806" s="49"/>
      <c r="BSR806" s="49"/>
      <c r="BSS806" s="49"/>
      <c r="BST806" s="49"/>
      <c r="BSU806" s="49"/>
      <c r="BSV806" s="49"/>
      <c r="BSW806" s="49"/>
      <c r="BSX806" s="49"/>
      <c r="BSY806" s="49"/>
      <c r="BSZ806" s="49"/>
      <c r="BTA806" s="49"/>
      <c r="BTB806" s="49"/>
      <c r="BTC806" s="49"/>
      <c r="BTD806" s="49"/>
      <c r="BTE806" s="49"/>
      <c r="BTF806" s="49"/>
      <c r="BTG806" s="49"/>
      <c r="BTH806" s="49"/>
      <c r="BTI806" s="49"/>
      <c r="BTJ806" s="49"/>
      <c r="BTK806" s="49"/>
      <c r="BTL806" s="49"/>
      <c r="BTM806" s="49"/>
      <c r="BTN806" s="49"/>
      <c r="BTO806" s="49"/>
      <c r="BTP806" s="49"/>
      <c r="BTQ806" s="49"/>
      <c r="BTR806" s="49"/>
      <c r="BTS806" s="49"/>
      <c r="BTT806" s="49"/>
      <c r="BTU806" s="49"/>
      <c r="BTV806" s="49"/>
      <c r="BTW806" s="49"/>
      <c r="BTX806" s="49"/>
      <c r="BTY806" s="49"/>
      <c r="BTZ806" s="49"/>
      <c r="BUA806" s="49"/>
      <c r="BUB806" s="49"/>
      <c r="BUC806" s="49"/>
      <c r="BUD806" s="49"/>
      <c r="BUE806" s="49"/>
      <c r="BUF806" s="49"/>
      <c r="BUG806" s="49"/>
      <c r="BUH806" s="49"/>
      <c r="BUI806" s="49"/>
      <c r="BUJ806" s="49"/>
      <c r="BUK806" s="49"/>
      <c r="BUL806" s="49"/>
      <c r="BUM806" s="49"/>
      <c r="BUN806" s="49"/>
      <c r="BUO806" s="49"/>
      <c r="BUP806" s="49"/>
      <c r="BUQ806" s="49"/>
      <c r="BUR806" s="49"/>
      <c r="BUS806" s="49"/>
      <c r="BUT806" s="49"/>
      <c r="BUU806" s="49"/>
      <c r="BUV806" s="49"/>
      <c r="BUW806" s="49"/>
      <c r="BUX806" s="49"/>
      <c r="BUY806" s="49"/>
      <c r="BUZ806" s="49"/>
      <c r="BVA806" s="49"/>
      <c r="BVB806" s="49"/>
      <c r="BVC806" s="49"/>
      <c r="BVD806" s="49"/>
      <c r="BVE806" s="49"/>
      <c r="BVF806" s="49"/>
      <c r="BVG806" s="49"/>
      <c r="BVH806" s="49"/>
      <c r="BVI806" s="49"/>
      <c r="BVJ806" s="49"/>
      <c r="BVK806" s="49"/>
      <c r="BVL806" s="49"/>
      <c r="BVM806" s="49"/>
      <c r="BVN806" s="49"/>
      <c r="BVO806" s="49"/>
      <c r="BVP806" s="49"/>
      <c r="BVQ806" s="49"/>
      <c r="BVR806" s="49"/>
      <c r="BVS806" s="49"/>
      <c r="BVT806" s="49"/>
      <c r="BVU806" s="49"/>
      <c r="BVV806" s="49"/>
      <c r="BVW806" s="49"/>
      <c r="BVX806" s="49"/>
      <c r="BVY806" s="49"/>
      <c r="BVZ806" s="49"/>
      <c r="BWA806" s="49"/>
      <c r="BWB806" s="49"/>
      <c r="BWC806" s="49"/>
      <c r="BWD806" s="49"/>
      <c r="BWE806" s="49"/>
      <c r="BWF806" s="49"/>
      <c r="BWG806" s="49"/>
      <c r="BWH806" s="49"/>
      <c r="BWI806" s="49"/>
      <c r="BWJ806" s="49"/>
      <c r="BWK806" s="49"/>
      <c r="BWL806" s="49"/>
      <c r="BWM806" s="49"/>
      <c r="BWN806" s="49"/>
      <c r="BWO806" s="49"/>
      <c r="BWP806" s="49"/>
      <c r="BWQ806" s="49"/>
      <c r="BWR806" s="49"/>
      <c r="BWS806" s="49"/>
      <c r="BWT806" s="49"/>
      <c r="BWU806" s="49"/>
      <c r="BWV806" s="49"/>
      <c r="BWW806" s="49"/>
      <c r="BWX806" s="49"/>
      <c r="BWY806" s="49"/>
      <c r="BWZ806" s="49"/>
      <c r="BXA806" s="49"/>
      <c r="BXB806" s="49"/>
      <c r="BXC806" s="49"/>
      <c r="BXD806" s="49"/>
      <c r="BXE806" s="49"/>
      <c r="BXF806" s="49"/>
      <c r="BXG806" s="49"/>
      <c r="BXH806" s="49"/>
      <c r="BXI806" s="49"/>
      <c r="BXJ806" s="49"/>
      <c r="BXK806" s="49"/>
      <c r="BXL806" s="49"/>
      <c r="BXM806" s="49"/>
      <c r="BXN806" s="49"/>
      <c r="BXO806" s="49"/>
      <c r="BXP806" s="49"/>
      <c r="BXQ806" s="49"/>
      <c r="BXR806" s="49"/>
      <c r="BXS806" s="49"/>
      <c r="BXT806" s="49"/>
      <c r="BXU806" s="49"/>
      <c r="BXV806" s="49"/>
      <c r="BXW806" s="49"/>
      <c r="BXX806" s="49"/>
      <c r="BXY806" s="49"/>
      <c r="BXZ806" s="49"/>
      <c r="BYA806" s="49"/>
      <c r="BYB806" s="49"/>
      <c r="BYC806" s="49"/>
      <c r="BYD806" s="49"/>
      <c r="BYE806" s="49"/>
      <c r="BYF806" s="49"/>
      <c r="BYG806" s="49"/>
      <c r="BYH806" s="49"/>
      <c r="BYI806" s="49"/>
      <c r="BYJ806" s="49"/>
      <c r="BYK806" s="49"/>
      <c r="BYL806" s="49"/>
      <c r="BYM806" s="49"/>
      <c r="BYN806" s="49"/>
      <c r="BYO806" s="49"/>
      <c r="BYP806" s="49"/>
      <c r="BYQ806" s="49"/>
      <c r="BYR806" s="49"/>
      <c r="BYS806" s="49"/>
      <c r="BYT806" s="49"/>
      <c r="BYU806" s="49"/>
      <c r="BYV806" s="49"/>
      <c r="BYW806" s="49"/>
      <c r="BYX806" s="49"/>
      <c r="BYY806" s="49"/>
      <c r="BYZ806" s="49"/>
      <c r="BZA806" s="49"/>
      <c r="BZB806" s="49"/>
      <c r="BZC806" s="49"/>
      <c r="BZD806" s="49"/>
      <c r="BZE806" s="49"/>
      <c r="BZF806" s="49"/>
      <c r="BZG806" s="49"/>
      <c r="BZH806" s="49"/>
      <c r="BZI806" s="49"/>
      <c r="BZJ806" s="49"/>
      <c r="BZK806" s="49"/>
      <c r="BZL806" s="49"/>
      <c r="BZM806" s="49"/>
      <c r="BZN806" s="49"/>
      <c r="BZO806" s="49"/>
      <c r="BZP806" s="49"/>
      <c r="BZQ806" s="49"/>
      <c r="BZR806" s="49"/>
      <c r="BZS806" s="49"/>
      <c r="BZT806" s="49"/>
      <c r="BZU806" s="49"/>
      <c r="BZV806" s="49"/>
      <c r="BZW806" s="49"/>
      <c r="BZX806" s="49"/>
      <c r="BZY806" s="49"/>
      <c r="BZZ806" s="49"/>
      <c r="CAA806" s="49"/>
      <c r="CAB806" s="49"/>
      <c r="CAC806" s="49"/>
      <c r="CAD806" s="49"/>
      <c r="CAE806" s="49"/>
      <c r="CAF806" s="49"/>
      <c r="CAG806" s="49"/>
      <c r="CAH806" s="49"/>
      <c r="CAI806" s="49"/>
      <c r="CAJ806" s="49"/>
      <c r="CAK806" s="49"/>
      <c r="CAL806" s="49"/>
      <c r="CAM806" s="49"/>
      <c r="CAN806" s="49"/>
      <c r="CAO806" s="49"/>
      <c r="CAP806" s="49"/>
      <c r="CAQ806" s="49"/>
      <c r="CAR806" s="49"/>
      <c r="CAS806" s="49"/>
      <c r="CAT806" s="49"/>
      <c r="CAU806" s="49"/>
      <c r="CAV806" s="49"/>
      <c r="CAW806" s="49"/>
      <c r="CAX806" s="49"/>
      <c r="CAY806" s="49"/>
      <c r="CAZ806" s="49"/>
      <c r="CBA806" s="49"/>
      <c r="CBB806" s="49"/>
      <c r="CBC806" s="49"/>
      <c r="CBD806" s="49"/>
      <c r="CBE806" s="49"/>
      <c r="CBF806" s="49"/>
      <c r="CBG806" s="49"/>
      <c r="CBH806" s="49"/>
      <c r="CBI806" s="49"/>
      <c r="CBJ806" s="49"/>
      <c r="CBK806" s="49"/>
      <c r="CBL806" s="49"/>
      <c r="CBM806" s="49"/>
      <c r="CBN806" s="49"/>
      <c r="CBO806" s="49"/>
      <c r="CBP806" s="49"/>
      <c r="CBQ806" s="49"/>
      <c r="CBR806" s="49"/>
      <c r="CBS806" s="49"/>
      <c r="CBT806" s="49"/>
      <c r="CBU806" s="49"/>
      <c r="CBV806" s="49"/>
      <c r="CBW806" s="49"/>
      <c r="CBX806" s="49"/>
      <c r="CBY806" s="49"/>
      <c r="CBZ806" s="49"/>
      <c r="CCA806" s="49"/>
      <c r="CCB806" s="49"/>
      <c r="CCC806" s="49"/>
      <c r="CCD806" s="49"/>
      <c r="CCE806" s="49"/>
      <c r="CCF806" s="49"/>
      <c r="CCG806" s="49"/>
      <c r="CCH806" s="49"/>
      <c r="CCI806" s="49"/>
      <c r="CCJ806" s="49"/>
      <c r="CCK806" s="49"/>
      <c r="CCL806" s="49"/>
      <c r="CCM806" s="49"/>
      <c r="CCN806" s="49"/>
      <c r="CCO806" s="49"/>
      <c r="CCP806" s="49"/>
      <c r="CCQ806" s="49"/>
      <c r="CCR806" s="49"/>
      <c r="CCS806" s="49"/>
      <c r="CCT806" s="49"/>
      <c r="CCU806" s="49"/>
      <c r="CCV806" s="49"/>
      <c r="CCW806" s="49"/>
      <c r="CCX806" s="49"/>
      <c r="CCY806" s="49"/>
      <c r="CCZ806" s="49"/>
      <c r="CDA806" s="49"/>
      <c r="CDB806" s="49"/>
      <c r="CDC806" s="49"/>
      <c r="CDD806" s="49"/>
      <c r="CDE806" s="49"/>
      <c r="CDF806" s="49"/>
      <c r="CDG806" s="49"/>
      <c r="CDH806" s="49"/>
      <c r="CDI806" s="49"/>
      <c r="CDJ806" s="49"/>
      <c r="CDK806" s="49"/>
      <c r="CDL806" s="49"/>
      <c r="CDM806" s="49"/>
      <c r="CDN806" s="49"/>
      <c r="CDO806" s="49"/>
      <c r="CDP806" s="49"/>
      <c r="CDQ806" s="49"/>
      <c r="CDR806" s="49"/>
      <c r="CDS806" s="49"/>
      <c r="CDT806" s="49"/>
      <c r="CDU806" s="49"/>
      <c r="CDV806" s="49"/>
      <c r="CDW806" s="49"/>
      <c r="CDX806" s="49"/>
      <c r="CDY806" s="49"/>
      <c r="CDZ806" s="49"/>
      <c r="CEA806" s="49"/>
      <c r="CEB806" s="49"/>
      <c r="CEC806" s="49"/>
      <c r="CED806" s="49"/>
      <c r="CEE806" s="49"/>
      <c r="CEF806" s="49"/>
      <c r="CEG806" s="49"/>
      <c r="CEH806" s="49"/>
      <c r="CEI806" s="49"/>
      <c r="CEJ806" s="49"/>
      <c r="CEK806" s="49"/>
      <c r="CEL806" s="49"/>
      <c r="CEM806" s="49"/>
      <c r="CEN806" s="49"/>
      <c r="CEO806" s="49"/>
      <c r="CEP806" s="49"/>
      <c r="CEQ806" s="49"/>
      <c r="CER806" s="49"/>
      <c r="CES806" s="49"/>
      <c r="CET806" s="49"/>
      <c r="CEU806" s="49"/>
      <c r="CEV806" s="49"/>
      <c r="CEW806" s="49"/>
      <c r="CEX806" s="49"/>
      <c r="CEY806" s="49"/>
      <c r="CEZ806" s="49"/>
      <c r="CFA806" s="49"/>
      <c r="CFB806" s="49"/>
      <c r="CFC806" s="49"/>
      <c r="CFD806" s="49"/>
      <c r="CFE806" s="49"/>
      <c r="CFF806" s="49"/>
      <c r="CFG806" s="49"/>
      <c r="CFH806" s="49"/>
      <c r="CFI806" s="49"/>
      <c r="CFJ806" s="49"/>
      <c r="CFK806" s="49"/>
      <c r="CFL806" s="49"/>
      <c r="CFM806" s="49"/>
      <c r="CFN806" s="49"/>
      <c r="CFO806" s="49"/>
      <c r="CFP806" s="49"/>
      <c r="CFQ806" s="49"/>
      <c r="CFR806" s="49"/>
      <c r="CFS806" s="49"/>
      <c r="CFT806" s="49"/>
      <c r="CFU806" s="49"/>
      <c r="CFV806" s="49"/>
      <c r="CFW806" s="49"/>
      <c r="CFX806" s="49"/>
      <c r="CFY806" s="49"/>
      <c r="CFZ806" s="49"/>
      <c r="CGA806" s="49"/>
      <c r="CGB806" s="49"/>
      <c r="CGC806" s="49"/>
      <c r="CGD806" s="49"/>
      <c r="CGE806" s="49"/>
      <c r="CGF806" s="49"/>
      <c r="CGG806" s="49"/>
      <c r="CGH806" s="49"/>
      <c r="CGI806" s="49"/>
      <c r="CGJ806" s="49"/>
      <c r="CGK806" s="49"/>
      <c r="CGL806" s="49"/>
      <c r="CGM806" s="49"/>
      <c r="CGN806" s="49"/>
      <c r="CGO806" s="49"/>
      <c r="CGP806" s="49"/>
      <c r="CGQ806" s="49"/>
      <c r="CGR806" s="49"/>
      <c r="CGS806" s="49"/>
      <c r="CGT806" s="49"/>
      <c r="CGU806" s="49"/>
      <c r="CGV806" s="49"/>
      <c r="CGW806" s="49"/>
      <c r="CGX806" s="49"/>
      <c r="CGY806" s="49"/>
      <c r="CGZ806" s="49"/>
      <c r="CHA806" s="49"/>
      <c r="CHB806" s="49"/>
      <c r="CHC806" s="49"/>
      <c r="CHD806" s="49"/>
      <c r="CHE806" s="49"/>
      <c r="CHF806" s="49"/>
      <c r="CHG806" s="49"/>
      <c r="CHH806" s="49"/>
      <c r="CHI806" s="49"/>
      <c r="CHJ806" s="49"/>
      <c r="CHK806" s="49"/>
      <c r="CHL806" s="49"/>
      <c r="CHM806" s="49"/>
      <c r="CHN806" s="49"/>
      <c r="CHO806" s="49"/>
      <c r="CHP806" s="49"/>
      <c r="CHQ806" s="49"/>
      <c r="CHR806" s="49"/>
      <c r="CHS806" s="49"/>
      <c r="CHT806" s="49"/>
      <c r="CHU806" s="49"/>
      <c r="CHV806" s="49"/>
      <c r="CHW806" s="49"/>
      <c r="CHX806" s="49"/>
      <c r="CHY806" s="49"/>
      <c r="CHZ806" s="49"/>
      <c r="CIA806" s="49"/>
      <c r="CIB806" s="49"/>
      <c r="CIC806" s="49"/>
      <c r="CID806" s="49"/>
      <c r="CIE806" s="49"/>
      <c r="CIF806" s="49"/>
      <c r="CIG806" s="49"/>
      <c r="CIH806" s="49"/>
      <c r="CII806" s="49"/>
      <c r="CIJ806" s="49"/>
      <c r="CIK806" s="49"/>
      <c r="CIL806" s="49"/>
      <c r="CIM806" s="49"/>
      <c r="CIN806" s="49"/>
      <c r="CIO806" s="49"/>
      <c r="CIP806" s="49"/>
      <c r="CIQ806" s="49"/>
      <c r="CIR806" s="49"/>
      <c r="CIS806" s="49"/>
      <c r="CIT806" s="49"/>
      <c r="CIU806" s="49"/>
      <c r="CIV806" s="49"/>
      <c r="CIW806" s="49"/>
      <c r="CIX806" s="49"/>
      <c r="CIY806" s="49"/>
      <c r="CIZ806" s="49"/>
      <c r="CJA806" s="49"/>
      <c r="CJB806" s="49"/>
      <c r="CJC806" s="49"/>
      <c r="CJD806" s="49"/>
      <c r="CJE806" s="49"/>
      <c r="CJF806" s="49"/>
      <c r="CJG806" s="49"/>
      <c r="CJH806" s="49"/>
      <c r="CJI806" s="49"/>
      <c r="CJJ806" s="49"/>
      <c r="CJK806" s="49"/>
      <c r="CJL806" s="49"/>
      <c r="CJM806" s="49"/>
      <c r="CJN806" s="49"/>
      <c r="CJO806" s="49"/>
      <c r="CJP806" s="49"/>
      <c r="CJQ806" s="49"/>
      <c r="CJR806" s="49"/>
      <c r="CJS806" s="49"/>
      <c r="CJT806" s="49"/>
      <c r="CJU806" s="49"/>
      <c r="CJV806" s="49"/>
      <c r="CJW806" s="49"/>
      <c r="CJX806" s="49"/>
      <c r="CJY806" s="49"/>
      <c r="CJZ806" s="49"/>
      <c r="CKA806" s="49"/>
      <c r="CKB806" s="49"/>
      <c r="CKC806" s="49"/>
      <c r="CKD806" s="49"/>
      <c r="CKE806" s="49"/>
      <c r="CKF806" s="49"/>
      <c r="CKG806" s="49"/>
      <c r="CKH806" s="49"/>
      <c r="CKI806" s="49"/>
      <c r="CKJ806" s="49"/>
      <c r="CKK806" s="49"/>
      <c r="CKL806" s="49"/>
      <c r="CKM806" s="49"/>
      <c r="CKN806" s="49"/>
      <c r="CKO806" s="49"/>
      <c r="CKP806" s="49"/>
      <c r="CKQ806" s="49"/>
      <c r="CKR806" s="49"/>
      <c r="CKS806" s="49"/>
      <c r="CKT806" s="49"/>
      <c r="CKU806" s="49"/>
      <c r="CKV806" s="49"/>
      <c r="CKW806" s="49"/>
      <c r="CKX806" s="49"/>
      <c r="CKY806" s="49"/>
      <c r="CKZ806" s="49"/>
      <c r="CLA806" s="49"/>
      <c r="CLB806" s="49"/>
      <c r="CLC806" s="49"/>
      <c r="CLD806" s="49"/>
      <c r="CLE806" s="49"/>
      <c r="CLF806" s="49"/>
      <c r="CLG806" s="49"/>
      <c r="CLH806" s="49"/>
      <c r="CLI806" s="49"/>
      <c r="CLJ806" s="49"/>
      <c r="CLK806" s="49"/>
      <c r="CLL806" s="49"/>
      <c r="CLM806" s="49"/>
      <c r="CLN806" s="49"/>
      <c r="CLO806" s="49"/>
      <c r="CLP806" s="49"/>
      <c r="CLQ806" s="49"/>
      <c r="CLR806" s="49"/>
      <c r="CLS806" s="49"/>
      <c r="CLT806" s="49"/>
      <c r="CLU806" s="49"/>
      <c r="CLV806" s="49"/>
      <c r="CLW806" s="49"/>
      <c r="CLX806" s="49"/>
      <c r="CLY806" s="49"/>
      <c r="CLZ806" s="49"/>
      <c r="CMA806" s="49"/>
      <c r="CMB806" s="49"/>
      <c r="CMC806" s="49"/>
      <c r="CMD806" s="49"/>
      <c r="CME806" s="49"/>
      <c r="CMF806" s="49"/>
      <c r="CMG806" s="49"/>
      <c r="CMH806" s="49"/>
      <c r="CMI806" s="49"/>
      <c r="CMJ806" s="49"/>
      <c r="CMK806" s="49"/>
      <c r="CML806" s="49"/>
      <c r="CMM806" s="49"/>
      <c r="CMN806" s="49"/>
      <c r="CMO806" s="49"/>
      <c r="CMP806" s="49"/>
      <c r="CMQ806" s="49"/>
      <c r="CMR806" s="49"/>
      <c r="CMS806" s="49"/>
      <c r="CMT806" s="49"/>
      <c r="CMU806" s="49"/>
      <c r="CMV806" s="49"/>
      <c r="CMW806" s="49"/>
      <c r="CMX806" s="49"/>
      <c r="CMY806" s="49"/>
      <c r="CMZ806" s="49"/>
      <c r="CNA806" s="49"/>
      <c r="CNB806" s="49"/>
      <c r="CNC806" s="49"/>
      <c r="CND806" s="49"/>
      <c r="CNE806" s="49"/>
      <c r="CNF806" s="49"/>
      <c r="CNG806" s="49"/>
      <c r="CNH806" s="49"/>
      <c r="CNI806" s="49"/>
      <c r="CNJ806" s="49"/>
      <c r="CNK806" s="49"/>
      <c r="CNL806" s="49"/>
      <c r="CNM806" s="49"/>
      <c r="CNN806" s="49"/>
      <c r="CNO806" s="49"/>
      <c r="CNP806" s="49"/>
      <c r="CNQ806" s="49"/>
      <c r="CNR806" s="49"/>
      <c r="CNS806" s="49"/>
      <c r="CNT806" s="49"/>
      <c r="CNU806" s="49"/>
      <c r="CNV806" s="49"/>
      <c r="CNW806" s="49"/>
      <c r="CNX806" s="49"/>
      <c r="CNY806" s="49"/>
      <c r="CNZ806" s="49"/>
      <c r="COA806" s="49"/>
      <c r="COB806" s="49"/>
      <c r="COC806" s="49"/>
      <c r="COD806" s="49"/>
      <c r="COE806" s="49"/>
      <c r="COF806" s="49"/>
      <c r="COG806" s="49"/>
      <c r="COH806" s="49"/>
      <c r="COI806" s="49"/>
      <c r="COJ806" s="49"/>
      <c r="COK806" s="49"/>
      <c r="COL806" s="49"/>
      <c r="COM806" s="49"/>
      <c r="CON806" s="49"/>
      <c r="COO806" s="49"/>
      <c r="COP806" s="49"/>
      <c r="COQ806" s="49"/>
      <c r="COR806" s="49"/>
      <c r="COS806" s="49"/>
      <c r="COT806" s="49"/>
      <c r="COU806" s="49"/>
      <c r="COV806" s="49"/>
      <c r="COW806" s="49"/>
      <c r="COX806" s="49"/>
      <c r="COY806" s="49"/>
      <c r="COZ806" s="49"/>
      <c r="CPA806" s="49"/>
      <c r="CPB806" s="49"/>
      <c r="CPC806" s="49"/>
      <c r="CPD806" s="49"/>
      <c r="CPE806" s="49"/>
      <c r="CPF806" s="49"/>
      <c r="CPG806" s="49"/>
      <c r="CPH806" s="49"/>
      <c r="CPI806" s="49"/>
      <c r="CPJ806" s="49"/>
      <c r="CPK806" s="49"/>
      <c r="CPL806" s="49"/>
      <c r="CPM806" s="49"/>
      <c r="CPN806" s="49"/>
      <c r="CPO806" s="49"/>
      <c r="CPP806" s="49"/>
      <c r="CPQ806" s="49"/>
      <c r="CPR806" s="49"/>
      <c r="CPS806" s="49"/>
      <c r="CPT806" s="49"/>
      <c r="CPU806" s="49"/>
      <c r="CPV806" s="49"/>
      <c r="CPW806" s="49"/>
      <c r="CPX806" s="49"/>
      <c r="CPY806" s="49"/>
      <c r="CPZ806" s="49"/>
      <c r="CQA806" s="49"/>
      <c r="CQB806" s="49"/>
      <c r="CQC806" s="49"/>
      <c r="CQD806" s="49"/>
      <c r="CQE806" s="49"/>
      <c r="CQF806" s="49"/>
      <c r="CQG806" s="49"/>
      <c r="CQH806" s="49"/>
      <c r="CQI806" s="49"/>
      <c r="CQJ806" s="49"/>
      <c r="CQK806" s="49"/>
      <c r="CQL806" s="49"/>
      <c r="CQM806" s="49"/>
      <c r="CQN806" s="49"/>
      <c r="CQO806" s="49"/>
      <c r="CQP806" s="49"/>
      <c r="CQQ806" s="49"/>
      <c r="CQR806" s="49"/>
      <c r="CQS806" s="49"/>
      <c r="CQT806" s="49"/>
      <c r="CQU806" s="49"/>
      <c r="CQV806" s="49"/>
      <c r="CQW806" s="49"/>
      <c r="CQX806" s="49"/>
      <c r="CQY806" s="49"/>
      <c r="CQZ806" s="49"/>
      <c r="CRA806" s="49"/>
      <c r="CRB806" s="49"/>
      <c r="CRC806" s="49"/>
      <c r="CRD806" s="49"/>
      <c r="CRE806" s="49"/>
      <c r="CRF806" s="49"/>
      <c r="CRG806" s="49"/>
      <c r="CRH806" s="49"/>
      <c r="CRI806" s="49"/>
      <c r="CRJ806" s="49"/>
      <c r="CRK806" s="49"/>
      <c r="CRL806" s="49"/>
      <c r="CRM806" s="49"/>
      <c r="CRN806" s="49"/>
      <c r="CRO806" s="49"/>
      <c r="CRP806" s="49"/>
      <c r="CRQ806" s="49"/>
      <c r="CRR806" s="49"/>
      <c r="CRS806" s="49"/>
      <c r="CRT806" s="49"/>
      <c r="CRU806" s="49"/>
      <c r="CRV806" s="49"/>
      <c r="CRW806" s="49"/>
      <c r="CRX806" s="49"/>
      <c r="CRY806" s="49"/>
      <c r="CRZ806" s="49"/>
      <c r="CSA806" s="49"/>
      <c r="CSB806" s="49"/>
      <c r="CSC806" s="49"/>
      <c r="CSD806" s="49"/>
      <c r="CSE806" s="49"/>
      <c r="CSF806" s="49"/>
      <c r="CSG806" s="49"/>
      <c r="CSH806" s="49"/>
      <c r="CSI806" s="49"/>
      <c r="CSJ806" s="49"/>
      <c r="CSK806" s="49"/>
      <c r="CSL806" s="49"/>
      <c r="CSM806" s="49"/>
      <c r="CSN806" s="49"/>
      <c r="CSO806" s="49"/>
      <c r="CSP806" s="49"/>
      <c r="CSQ806" s="49"/>
      <c r="CSR806" s="49"/>
      <c r="CSS806" s="49"/>
      <c r="CST806" s="49"/>
      <c r="CSU806" s="49"/>
      <c r="CSV806" s="49"/>
      <c r="CSW806" s="49"/>
      <c r="CSX806" s="49"/>
      <c r="CSY806" s="49"/>
      <c r="CSZ806" s="49"/>
      <c r="CTA806" s="49"/>
      <c r="CTB806" s="49"/>
      <c r="CTC806" s="49"/>
      <c r="CTD806" s="49"/>
      <c r="CTE806" s="49"/>
      <c r="CTF806" s="49"/>
      <c r="CTG806" s="49"/>
      <c r="CTH806" s="49"/>
      <c r="CTI806" s="49"/>
      <c r="CTJ806" s="49"/>
      <c r="CTK806" s="49"/>
      <c r="CTL806" s="49"/>
      <c r="CTM806" s="49"/>
      <c r="CTN806" s="49"/>
      <c r="CTO806" s="49"/>
      <c r="CTP806" s="49"/>
      <c r="CTQ806" s="49"/>
      <c r="CTR806" s="49"/>
      <c r="CTS806" s="49"/>
      <c r="CTT806" s="49"/>
      <c r="CTU806" s="49"/>
      <c r="CTV806" s="49"/>
      <c r="CTW806" s="49"/>
      <c r="CTX806" s="49"/>
      <c r="CTY806" s="49"/>
      <c r="CTZ806" s="49"/>
      <c r="CUA806" s="49"/>
      <c r="CUB806" s="49"/>
      <c r="CUC806" s="49"/>
      <c r="CUD806" s="49"/>
      <c r="CUE806" s="49"/>
      <c r="CUF806" s="49"/>
      <c r="CUG806" s="49"/>
      <c r="CUH806" s="49"/>
      <c r="CUI806" s="49"/>
      <c r="CUJ806" s="49"/>
      <c r="CUK806" s="49"/>
      <c r="CUL806" s="49"/>
      <c r="CUM806" s="49"/>
      <c r="CUN806" s="49"/>
      <c r="CUO806" s="49"/>
      <c r="CUP806" s="49"/>
      <c r="CUQ806" s="49"/>
      <c r="CUR806" s="49"/>
      <c r="CUS806" s="49"/>
      <c r="CUT806" s="49"/>
      <c r="CUU806" s="49"/>
      <c r="CUV806" s="49"/>
      <c r="CUW806" s="49"/>
      <c r="CUX806" s="49"/>
      <c r="CUY806" s="49"/>
      <c r="CUZ806" s="49"/>
      <c r="CVA806" s="49"/>
      <c r="CVB806" s="49"/>
      <c r="CVC806" s="49"/>
      <c r="CVD806" s="49"/>
      <c r="CVE806" s="49"/>
      <c r="CVF806" s="49"/>
      <c r="CVG806" s="49"/>
      <c r="CVH806" s="49"/>
      <c r="CVI806" s="49"/>
      <c r="CVJ806" s="49"/>
      <c r="CVK806" s="49"/>
      <c r="CVL806" s="49"/>
      <c r="CVM806" s="49"/>
      <c r="CVN806" s="49"/>
      <c r="CVO806" s="49"/>
      <c r="CVP806" s="49"/>
      <c r="CVQ806" s="49"/>
      <c r="CVR806" s="49"/>
      <c r="CVS806" s="49"/>
      <c r="CVT806" s="49"/>
      <c r="CVU806" s="49"/>
      <c r="CVV806" s="49"/>
      <c r="CVW806" s="49"/>
      <c r="CVX806" s="49"/>
      <c r="CVY806" s="49"/>
      <c r="CVZ806" s="49"/>
      <c r="CWA806" s="49"/>
      <c r="CWB806" s="49"/>
      <c r="CWC806" s="49"/>
      <c r="CWD806" s="49"/>
      <c r="CWE806" s="49"/>
      <c r="CWF806" s="49"/>
      <c r="CWG806" s="49"/>
      <c r="CWH806" s="49"/>
      <c r="CWI806" s="49"/>
      <c r="CWJ806" s="49"/>
      <c r="CWK806" s="49"/>
      <c r="CWL806" s="49"/>
      <c r="CWM806" s="49"/>
      <c r="CWN806" s="49"/>
      <c r="CWO806" s="49"/>
      <c r="CWP806" s="49"/>
      <c r="CWQ806" s="49"/>
      <c r="CWR806" s="49"/>
      <c r="CWS806" s="49"/>
      <c r="CWT806" s="49"/>
      <c r="CWU806" s="49"/>
      <c r="CWV806" s="49"/>
      <c r="CWW806" s="49"/>
      <c r="CWX806" s="49"/>
      <c r="CWY806" s="49"/>
      <c r="CWZ806" s="49"/>
      <c r="CXA806" s="49"/>
      <c r="CXB806" s="49"/>
      <c r="CXC806" s="49"/>
      <c r="CXD806" s="49"/>
      <c r="CXE806" s="49"/>
      <c r="CXF806" s="49"/>
      <c r="CXG806" s="49"/>
      <c r="CXH806" s="49"/>
      <c r="CXI806" s="49"/>
      <c r="CXJ806" s="49"/>
      <c r="CXK806" s="49"/>
      <c r="CXL806" s="49"/>
      <c r="CXM806" s="49"/>
      <c r="CXN806" s="49"/>
      <c r="CXO806" s="49"/>
      <c r="CXP806" s="49"/>
      <c r="CXQ806" s="49"/>
      <c r="CXR806" s="49"/>
      <c r="CXS806" s="49"/>
      <c r="CXT806" s="49"/>
      <c r="CXU806" s="49"/>
      <c r="CXV806" s="49"/>
      <c r="CXW806" s="49"/>
      <c r="CXX806" s="49"/>
      <c r="CXY806" s="49"/>
      <c r="CXZ806" s="49"/>
      <c r="CYA806" s="49"/>
      <c r="CYB806" s="49"/>
      <c r="CYC806" s="49"/>
      <c r="CYD806" s="49"/>
      <c r="CYE806" s="49"/>
      <c r="CYF806" s="49"/>
      <c r="CYG806" s="49"/>
      <c r="CYH806" s="49"/>
      <c r="CYI806" s="49"/>
      <c r="CYJ806" s="49"/>
      <c r="CYK806" s="49"/>
      <c r="CYL806" s="49"/>
      <c r="CYM806" s="49"/>
      <c r="CYN806" s="49"/>
      <c r="CYO806" s="49"/>
      <c r="CYP806" s="49"/>
      <c r="CYQ806" s="49"/>
      <c r="CYR806" s="49"/>
      <c r="CYS806" s="49"/>
      <c r="CYT806" s="49"/>
      <c r="CYU806" s="49"/>
      <c r="CYV806" s="49"/>
      <c r="CYW806" s="49"/>
      <c r="CYX806" s="49"/>
      <c r="CYY806" s="49"/>
      <c r="CYZ806" s="49"/>
      <c r="CZA806" s="49"/>
      <c r="CZB806" s="49"/>
      <c r="CZC806" s="49"/>
      <c r="CZD806" s="49"/>
      <c r="CZE806" s="49"/>
      <c r="CZF806" s="49"/>
      <c r="CZG806" s="49"/>
      <c r="CZH806" s="49"/>
      <c r="CZI806" s="49"/>
      <c r="CZJ806" s="49"/>
      <c r="CZK806" s="49"/>
      <c r="CZL806" s="49"/>
      <c r="CZM806" s="49"/>
      <c r="CZN806" s="49"/>
      <c r="CZO806" s="49"/>
      <c r="CZP806" s="49"/>
      <c r="CZQ806" s="49"/>
      <c r="CZR806" s="49"/>
      <c r="CZS806" s="49"/>
      <c r="CZT806" s="49"/>
      <c r="CZU806" s="49"/>
      <c r="CZV806" s="49"/>
      <c r="CZW806" s="49"/>
      <c r="CZX806" s="49"/>
      <c r="CZY806" s="49"/>
      <c r="CZZ806" s="49"/>
      <c r="DAA806" s="49"/>
      <c r="DAB806" s="49"/>
      <c r="DAC806" s="49"/>
      <c r="DAD806" s="49"/>
      <c r="DAE806" s="49"/>
      <c r="DAF806" s="49"/>
      <c r="DAG806" s="49"/>
      <c r="DAH806" s="49"/>
      <c r="DAI806" s="49"/>
      <c r="DAJ806" s="49"/>
      <c r="DAK806" s="49"/>
      <c r="DAL806" s="49"/>
      <c r="DAM806" s="49"/>
      <c r="DAN806" s="49"/>
      <c r="DAO806" s="49"/>
      <c r="DAP806" s="49"/>
      <c r="DAQ806" s="49"/>
      <c r="DAR806" s="49"/>
      <c r="DAS806" s="49"/>
      <c r="DAT806" s="49"/>
      <c r="DAU806" s="49"/>
      <c r="DAV806" s="49"/>
      <c r="DAW806" s="49"/>
      <c r="DAX806" s="49"/>
      <c r="DAY806" s="49"/>
      <c r="DAZ806" s="49"/>
      <c r="DBA806" s="49"/>
      <c r="DBB806" s="49"/>
      <c r="DBC806" s="49"/>
      <c r="DBD806" s="49"/>
      <c r="DBE806" s="49"/>
      <c r="DBF806" s="49"/>
      <c r="DBG806" s="49"/>
      <c r="DBH806" s="49"/>
      <c r="DBI806" s="49"/>
      <c r="DBJ806" s="49"/>
      <c r="DBK806" s="49"/>
      <c r="DBL806" s="49"/>
      <c r="DBM806" s="49"/>
      <c r="DBN806" s="49"/>
      <c r="DBO806" s="49"/>
      <c r="DBP806" s="49"/>
      <c r="DBQ806" s="49"/>
      <c r="DBR806" s="49"/>
      <c r="DBS806" s="49"/>
      <c r="DBT806" s="49"/>
      <c r="DBU806" s="49"/>
      <c r="DBV806" s="49"/>
      <c r="DBW806" s="49"/>
      <c r="DBX806" s="49"/>
      <c r="DBY806" s="49"/>
      <c r="DBZ806" s="49"/>
      <c r="DCA806" s="49"/>
      <c r="DCB806" s="49"/>
      <c r="DCC806" s="49"/>
      <c r="DCD806" s="49"/>
      <c r="DCE806" s="49"/>
      <c r="DCF806" s="49"/>
      <c r="DCG806" s="49"/>
      <c r="DCH806" s="49"/>
      <c r="DCI806" s="49"/>
      <c r="DCJ806" s="49"/>
      <c r="DCK806" s="49"/>
      <c r="DCL806" s="49"/>
      <c r="DCM806" s="49"/>
      <c r="DCN806" s="49"/>
      <c r="DCO806" s="49"/>
      <c r="DCP806" s="49"/>
      <c r="DCQ806" s="49"/>
      <c r="DCR806" s="49"/>
      <c r="DCS806" s="49"/>
      <c r="DCT806" s="49"/>
      <c r="DCU806" s="49"/>
      <c r="DCV806" s="49"/>
      <c r="DCW806" s="49"/>
      <c r="DCX806" s="49"/>
      <c r="DCY806" s="49"/>
      <c r="DCZ806" s="49"/>
      <c r="DDA806" s="49"/>
      <c r="DDB806" s="49"/>
      <c r="DDC806" s="49"/>
      <c r="DDD806" s="49"/>
      <c r="DDE806" s="49"/>
      <c r="DDF806" s="49"/>
      <c r="DDG806" s="49"/>
      <c r="DDH806" s="49"/>
      <c r="DDI806" s="49"/>
      <c r="DDJ806" s="49"/>
      <c r="DDK806" s="49"/>
      <c r="DDL806" s="49"/>
      <c r="DDM806" s="49"/>
      <c r="DDN806" s="49"/>
      <c r="DDO806" s="49"/>
      <c r="DDP806" s="49"/>
      <c r="DDQ806" s="49"/>
      <c r="DDR806" s="49"/>
      <c r="DDS806" s="49"/>
      <c r="DDT806" s="49"/>
      <c r="DDU806" s="49"/>
      <c r="DDV806" s="49"/>
      <c r="DDW806" s="49"/>
      <c r="DDX806" s="49"/>
      <c r="DDY806" s="49"/>
      <c r="DDZ806" s="49"/>
      <c r="DEA806" s="49"/>
      <c r="DEB806" s="49"/>
      <c r="DEC806" s="49"/>
      <c r="DED806" s="49"/>
      <c r="DEE806" s="49"/>
      <c r="DEF806" s="49"/>
      <c r="DEG806" s="49"/>
      <c r="DEH806" s="49"/>
      <c r="DEI806" s="49"/>
      <c r="DEJ806" s="49"/>
      <c r="DEK806" s="49"/>
      <c r="DEL806" s="49"/>
      <c r="DEM806" s="49"/>
      <c r="DEN806" s="49"/>
      <c r="DEO806" s="49"/>
      <c r="DEP806" s="49"/>
      <c r="DEQ806" s="49"/>
      <c r="DER806" s="49"/>
      <c r="DES806" s="49"/>
      <c r="DET806" s="49"/>
      <c r="DEU806" s="49"/>
      <c r="DEV806" s="49"/>
      <c r="DEW806" s="49"/>
      <c r="DEX806" s="49"/>
      <c r="DEY806" s="49"/>
      <c r="DEZ806" s="49"/>
      <c r="DFA806" s="49"/>
      <c r="DFB806" s="49"/>
      <c r="DFC806" s="49"/>
      <c r="DFD806" s="49"/>
      <c r="DFE806" s="49"/>
      <c r="DFF806" s="49"/>
      <c r="DFG806" s="49"/>
      <c r="DFH806" s="49"/>
      <c r="DFI806" s="49"/>
      <c r="DFJ806" s="49"/>
      <c r="DFK806" s="49"/>
      <c r="DFL806" s="49"/>
      <c r="DFM806" s="49"/>
      <c r="DFN806" s="49"/>
      <c r="DFO806" s="49"/>
      <c r="DFP806" s="49"/>
      <c r="DFQ806" s="49"/>
      <c r="DFR806" s="49"/>
      <c r="DFS806" s="49"/>
      <c r="DFT806" s="49"/>
      <c r="DFU806" s="49"/>
      <c r="DFV806" s="49"/>
      <c r="DFW806" s="49"/>
      <c r="DFX806" s="49"/>
      <c r="DFY806" s="49"/>
      <c r="DFZ806" s="49"/>
      <c r="DGA806" s="49"/>
      <c r="DGB806" s="49"/>
      <c r="DGC806" s="49"/>
      <c r="DGD806" s="49"/>
      <c r="DGE806" s="49"/>
      <c r="DGF806" s="49"/>
      <c r="DGG806" s="49"/>
      <c r="DGH806" s="49"/>
      <c r="DGI806" s="49"/>
      <c r="DGJ806" s="49"/>
      <c r="DGK806" s="49"/>
      <c r="DGL806" s="49"/>
      <c r="DGM806" s="49"/>
      <c r="DGN806" s="49"/>
      <c r="DGO806" s="49"/>
      <c r="DGP806" s="49"/>
      <c r="DGQ806" s="49"/>
      <c r="DGR806" s="49"/>
      <c r="DGS806" s="49"/>
      <c r="DGT806" s="49"/>
      <c r="DGU806" s="49"/>
      <c r="DGV806" s="49"/>
      <c r="DGW806" s="49"/>
      <c r="DGX806" s="49"/>
      <c r="DGY806" s="49"/>
      <c r="DGZ806" s="49"/>
      <c r="DHA806" s="49"/>
      <c r="DHB806" s="49"/>
      <c r="DHC806" s="49"/>
      <c r="DHD806" s="49"/>
      <c r="DHE806" s="49"/>
      <c r="DHF806" s="49"/>
      <c r="DHG806" s="49"/>
      <c r="DHH806" s="49"/>
      <c r="DHI806" s="49"/>
      <c r="DHJ806" s="49"/>
      <c r="DHK806" s="49"/>
      <c r="DHL806" s="49"/>
      <c r="DHM806" s="49"/>
      <c r="DHN806" s="49"/>
      <c r="DHO806" s="49"/>
      <c r="DHP806" s="49"/>
      <c r="DHQ806" s="49"/>
      <c r="DHR806" s="49"/>
      <c r="DHS806" s="49"/>
      <c r="DHT806" s="49"/>
      <c r="DHU806" s="49"/>
      <c r="DHV806" s="49"/>
      <c r="DHW806" s="49"/>
      <c r="DHX806" s="49"/>
      <c r="DHY806" s="49"/>
      <c r="DHZ806" s="49"/>
      <c r="DIA806" s="49"/>
      <c r="DIB806" s="49"/>
      <c r="DIC806" s="49"/>
      <c r="DID806" s="49"/>
      <c r="DIE806" s="49"/>
      <c r="DIF806" s="49"/>
      <c r="DIG806" s="49"/>
      <c r="DIH806" s="49"/>
      <c r="DII806" s="49"/>
      <c r="DIJ806" s="49"/>
      <c r="DIK806" s="49"/>
      <c r="DIL806" s="49"/>
      <c r="DIM806" s="49"/>
      <c r="DIN806" s="49"/>
      <c r="DIO806" s="49"/>
      <c r="DIP806" s="49"/>
      <c r="DIQ806" s="49"/>
      <c r="DIR806" s="49"/>
      <c r="DIS806" s="49"/>
      <c r="DIT806" s="49"/>
      <c r="DIU806" s="49"/>
      <c r="DIV806" s="49"/>
      <c r="DIW806" s="49"/>
      <c r="DIX806" s="49"/>
      <c r="DIY806" s="49"/>
      <c r="DIZ806" s="49"/>
      <c r="DJA806" s="49"/>
      <c r="DJB806" s="49"/>
      <c r="DJC806" s="49"/>
      <c r="DJD806" s="49"/>
      <c r="DJE806" s="49"/>
      <c r="DJF806" s="49"/>
      <c r="DJG806" s="49"/>
      <c r="DJH806" s="49"/>
      <c r="DJI806" s="49"/>
      <c r="DJJ806" s="49"/>
      <c r="DJK806" s="49"/>
      <c r="DJL806" s="49"/>
      <c r="DJM806" s="49"/>
      <c r="DJN806" s="49"/>
      <c r="DJO806" s="49"/>
      <c r="DJP806" s="49"/>
      <c r="DJQ806" s="49"/>
      <c r="DJR806" s="49"/>
      <c r="DJS806" s="49"/>
      <c r="DJT806" s="49"/>
      <c r="DJU806" s="49"/>
      <c r="DJV806" s="49"/>
      <c r="DJW806" s="49"/>
      <c r="DJX806" s="49"/>
      <c r="DJY806" s="49"/>
      <c r="DJZ806" s="49"/>
      <c r="DKA806" s="49"/>
      <c r="DKB806" s="49"/>
      <c r="DKC806" s="49"/>
      <c r="DKD806" s="49"/>
      <c r="DKE806" s="49"/>
      <c r="DKF806" s="49"/>
      <c r="DKG806" s="49"/>
      <c r="DKH806" s="49"/>
      <c r="DKI806" s="49"/>
      <c r="DKJ806" s="49"/>
      <c r="DKK806" s="49"/>
      <c r="DKL806" s="49"/>
      <c r="DKM806" s="49"/>
      <c r="DKN806" s="49"/>
      <c r="DKO806" s="49"/>
      <c r="DKP806" s="49"/>
      <c r="DKQ806" s="49"/>
      <c r="DKR806" s="49"/>
      <c r="DKS806" s="49"/>
      <c r="DKT806" s="49"/>
      <c r="DKU806" s="49"/>
      <c r="DKV806" s="49"/>
      <c r="DKW806" s="49"/>
      <c r="DKX806" s="49"/>
      <c r="DKY806" s="49"/>
      <c r="DKZ806" s="49"/>
      <c r="DLA806" s="49"/>
      <c r="DLB806" s="49"/>
      <c r="DLC806" s="49"/>
      <c r="DLD806" s="49"/>
      <c r="DLE806" s="49"/>
      <c r="DLF806" s="49"/>
      <c r="DLG806" s="49"/>
      <c r="DLH806" s="49"/>
      <c r="DLI806" s="49"/>
      <c r="DLJ806" s="49"/>
      <c r="DLK806" s="49"/>
      <c r="DLL806" s="49"/>
      <c r="DLM806" s="49"/>
      <c r="DLN806" s="49"/>
      <c r="DLO806" s="49"/>
      <c r="DLP806" s="49"/>
      <c r="DLQ806" s="49"/>
      <c r="DLR806" s="49"/>
      <c r="DLS806" s="49"/>
      <c r="DLT806" s="49"/>
      <c r="DLU806" s="49"/>
      <c r="DLV806" s="49"/>
      <c r="DLW806" s="49"/>
      <c r="DLX806" s="49"/>
      <c r="DLY806" s="49"/>
      <c r="DLZ806" s="49"/>
      <c r="DMA806" s="49"/>
      <c r="DMB806" s="49"/>
      <c r="DMC806" s="49"/>
      <c r="DMD806" s="49"/>
      <c r="DME806" s="49"/>
      <c r="DMF806" s="49"/>
      <c r="DMG806" s="49"/>
      <c r="DMH806" s="49"/>
      <c r="DMI806" s="49"/>
      <c r="DMJ806" s="49"/>
      <c r="DMK806" s="49"/>
      <c r="DML806" s="49"/>
      <c r="DMM806" s="49"/>
      <c r="DMN806" s="49"/>
      <c r="DMO806" s="49"/>
      <c r="DMP806" s="49"/>
      <c r="DMQ806" s="49"/>
      <c r="DMR806" s="49"/>
      <c r="DMS806" s="49"/>
      <c r="DMT806" s="49"/>
      <c r="DMU806" s="49"/>
      <c r="DMV806" s="49"/>
      <c r="DMW806" s="49"/>
      <c r="DMX806" s="49"/>
      <c r="DMY806" s="49"/>
      <c r="DMZ806" s="49"/>
      <c r="DNA806" s="49"/>
      <c r="DNB806" s="49"/>
      <c r="DNC806" s="49"/>
      <c r="DND806" s="49"/>
      <c r="DNE806" s="49"/>
      <c r="DNF806" s="49"/>
      <c r="DNG806" s="49"/>
      <c r="DNH806" s="49"/>
      <c r="DNI806" s="49"/>
      <c r="DNJ806" s="49"/>
      <c r="DNK806" s="49"/>
      <c r="DNL806" s="49"/>
      <c r="DNM806" s="49"/>
      <c r="DNN806" s="49"/>
      <c r="DNO806" s="49"/>
      <c r="DNP806" s="49"/>
      <c r="DNQ806" s="49"/>
      <c r="DNR806" s="49"/>
      <c r="DNS806" s="49"/>
      <c r="DNT806" s="49"/>
      <c r="DNU806" s="49"/>
      <c r="DNV806" s="49"/>
      <c r="DNW806" s="49"/>
      <c r="DNX806" s="49"/>
      <c r="DNY806" s="49"/>
      <c r="DNZ806" s="49"/>
      <c r="DOA806" s="49"/>
      <c r="DOB806" s="49"/>
      <c r="DOC806" s="49"/>
      <c r="DOD806" s="49"/>
      <c r="DOE806" s="49"/>
      <c r="DOF806" s="49"/>
      <c r="DOG806" s="49"/>
      <c r="DOH806" s="49"/>
      <c r="DOI806" s="49"/>
      <c r="DOJ806" s="49"/>
      <c r="DOK806" s="49"/>
      <c r="DOL806" s="49"/>
      <c r="DOM806" s="49"/>
      <c r="DON806" s="49"/>
      <c r="DOO806" s="49"/>
      <c r="DOP806" s="49"/>
      <c r="DOQ806" s="49"/>
      <c r="DOR806" s="49"/>
      <c r="DOS806" s="49"/>
      <c r="DOT806" s="49"/>
      <c r="DOU806" s="49"/>
      <c r="DOV806" s="49"/>
      <c r="DOW806" s="49"/>
      <c r="DOX806" s="49"/>
      <c r="DOY806" s="49"/>
      <c r="DOZ806" s="49"/>
      <c r="DPA806" s="49"/>
      <c r="DPB806" s="49"/>
      <c r="DPC806" s="49"/>
      <c r="DPD806" s="49"/>
      <c r="DPE806" s="49"/>
      <c r="DPF806" s="49"/>
      <c r="DPG806" s="49"/>
      <c r="DPH806" s="49"/>
      <c r="DPI806" s="49"/>
      <c r="DPJ806" s="49"/>
      <c r="DPK806" s="49"/>
      <c r="DPL806" s="49"/>
      <c r="DPM806" s="49"/>
      <c r="DPN806" s="49"/>
      <c r="DPO806" s="49"/>
      <c r="DPP806" s="49"/>
      <c r="DPQ806" s="49"/>
      <c r="DPR806" s="49"/>
      <c r="DPS806" s="49"/>
      <c r="DPT806" s="49"/>
      <c r="DPU806" s="49"/>
      <c r="DPV806" s="49"/>
      <c r="DPW806" s="49"/>
      <c r="DPX806" s="49"/>
      <c r="DPY806" s="49"/>
      <c r="DPZ806" s="49"/>
      <c r="DQA806" s="49"/>
      <c r="DQB806" s="49"/>
      <c r="DQC806" s="49"/>
      <c r="DQD806" s="49"/>
      <c r="DQE806" s="49"/>
      <c r="DQF806" s="49"/>
      <c r="DQG806" s="49"/>
      <c r="DQH806" s="49"/>
      <c r="DQI806" s="49"/>
      <c r="DQJ806" s="49"/>
      <c r="DQK806" s="49"/>
      <c r="DQL806" s="49"/>
      <c r="DQM806" s="49"/>
      <c r="DQN806" s="49"/>
      <c r="DQO806" s="49"/>
      <c r="DQP806" s="49"/>
      <c r="DQQ806" s="49"/>
      <c r="DQR806" s="49"/>
      <c r="DQS806" s="49"/>
      <c r="DQT806" s="49"/>
      <c r="DQU806" s="49"/>
      <c r="DQV806" s="49"/>
      <c r="DQW806" s="49"/>
      <c r="DQX806" s="49"/>
      <c r="DQY806" s="49"/>
      <c r="DQZ806" s="49"/>
      <c r="DRA806" s="49"/>
      <c r="DRB806" s="49"/>
      <c r="DRC806" s="49"/>
      <c r="DRD806" s="49"/>
      <c r="DRE806" s="49"/>
      <c r="DRF806" s="49"/>
      <c r="DRG806" s="49"/>
      <c r="DRH806" s="49"/>
      <c r="DRI806" s="49"/>
      <c r="DRJ806" s="49"/>
      <c r="DRK806" s="49"/>
      <c r="DRL806" s="49"/>
      <c r="DRM806" s="49"/>
      <c r="DRN806" s="49"/>
      <c r="DRO806" s="49"/>
      <c r="DRP806" s="49"/>
      <c r="DRQ806" s="49"/>
      <c r="DRR806" s="49"/>
      <c r="DRS806" s="49"/>
      <c r="DRT806" s="49"/>
      <c r="DRU806" s="49"/>
      <c r="DRV806" s="49"/>
      <c r="DRW806" s="49"/>
      <c r="DRX806" s="49"/>
      <c r="DRY806" s="49"/>
      <c r="DRZ806" s="49"/>
      <c r="DSA806" s="49"/>
      <c r="DSB806" s="49"/>
      <c r="DSC806" s="49"/>
      <c r="DSD806" s="49"/>
      <c r="DSE806" s="49"/>
      <c r="DSF806" s="49"/>
      <c r="DSG806" s="49"/>
      <c r="DSH806" s="49"/>
      <c r="DSI806" s="49"/>
      <c r="DSJ806" s="49"/>
      <c r="DSK806" s="49"/>
      <c r="DSL806" s="49"/>
      <c r="DSM806" s="49"/>
      <c r="DSN806" s="49"/>
      <c r="DSO806" s="49"/>
      <c r="DSP806" s="49"/>
      <c r="DSQ806" s="49"/>
      <c r="DSR806" s="49"/>
      <c r="DSS806" s="49"/>
      <c r="DST806" s="49"/>
      <c r="DSU806" s="49"/>
      <c r="DSV806" s="49"/>
      <c r="DSW806" s="49"/>
      <c r="DSX806" s="49"/>
      <c r="DSY806" s="49"/>
      <c r="DSZ806" s="49"/>
      <c r="DTA806" s="49"/>
      <c r="DTB806" s="49"/>
      <c r="DTC806" s="49"/>
      <c r="DTD806" s="49"/>
      <c r="DTE806" s="49"/>
      <c r="DTF806" s="49"/>
      <c r="DTG806" s="49"/>
      <c r="DTH806" s="49"/>
      <c r="DTI806" s="49"/>
      <c r="DTJ806" s="49"/>
      <c r="DTK806" s="49"/>
      <c r="DTL806" s="49"/>
      <c r="DTM806" s="49"/>
      <c r="DTN806" s="49"/>
      <c r="DTO806" s="49"/>
      <c r="DTP806" s="49"/>
      <c r="DTQ806" s="49"/>
      <c r="DTR806" s="49"/>
      <c r="DTS806" s="49"/>
      <c r="DTT806" s="49"/>
      <c r="DTU806" s="49"/>
      <c r="DTV806" s="49"/>
      <c r="DTW806" s="49"/>
      <c r="DTX806" s="49"/>
      <c r="DTY806" s="49"/>
      <c r="DTZ806" s="49"/>
      <c r="DUA806" s="49"/>
      <c r="DUB806" s="49"/>
      <c r="DUC806" s="49"/>
      <c r="DUD806" s="49"/>
      <c r="DUE806" s="49"/>
      <c r="DUF806" s="49"/>
      <c r="DUG806" s="49"/>
      <c r="DUH806" s="49"/>
      <c r="DUI806" s="49"/>
      <c r="DUJ806" s="49"/>
      <c r="DUK806" s="49"/>
      <c r="DUL806" s="49"/>
      <c r="DUM806" s="49"/>
      <c r="DUN806" s="49"/>
      <c r="DUO806" s="49"/>
      <c r="DUP806" s="49"/>
      <c r="DUQ806" s="49"/>
      <c r="DUR806" s="49"/>
      <c r="DUS806" s="49"/>
      <c r="DUT806" s="49"/>
      <c r="DUU806" s="49"/>
      <c r="DUV806" s="49"/>
      <c r="DUW806" s="49"/>
      <c r="DUX806" s="49"/>
      <c r="DUY806" s="49"/>
      <c r="DUZ806" s="49"/>
      <c r="DVA806" s="49"/>
      <c r="DVB806" s="49"/>
      <c r="DVC806" s="49"/>
      <c r="DVD806" s="49"/>
      <c r="DVE806" s="49"/>
      <c r="DVF806" s="49"/>
      <c r="DVG806" s="49"/>
      <c r="DVH806" s="49"/>
      <c r="DVI806" s="49"/>
      <c r="DVJ806" s="49"/>
      <c r="DVK806" s="49"/>
      <c r="DVL806" s="49"/>
      <c r="DVM806" s="49"/>
      <c r="DVN806" s="49"/>
      <c r="DVO806" s="49"/>
      <c r="DVP806" s="49"/>
      <c r="DVQ806" s="49"/>
      <c r="DVR806" s="49"/>
      <c r="DVS806" s="49"/>
      <c r="DVT806" s="49"/>
      <c r="DVU806" s="49"/>
      <c r="DVV806" s="49"/>
      <c r="DVW806" s="49"/>
      <c r="DVX806" s="49"/>
      <c r="DVY806" s="49"/>
      <c r="DVZ806" s="49"/>
      <c r="DWA806" s="49"/>
      <c r="DWB806" s="49"/>
      <c r="DWC806" s="49"/>
      <c r="DWD806" s="49"/>
      <c r="DWE806" s="49"/>
      <c r="DWF806" s="49"/>
      <c r="DWG806" s="49"/>
      <c r="DWH806" s="49"/>
      <c r="DWI806" s="49"/>
      <c r="DWJ806" s="49"/>
      <c r="DWK806" s="49"/>
      <c r="DWL806" s="49"/>
      <c r="DWM806" s="49"/>
      <c r="DWN806" s="49"/>
      <c r="DWO806" s="49"/>
      <c r="DWP806" s="49"/>
      <c r="DWQ806" s="49"/>
      <c r="DWR806" s="49"/>
      <c r="DWS806" s="49"/>
      <c r="DWT806" s="49"/>
      <c r="DWU806" s="49"/>
      <c r="DWV806" s="49"/>
      <c r="DWW806" s="49"/>
      <c r="DWX806" s="49"/>
      <c r="DWY806" s="49"/>
      <c r="DWZ806" s="49"/>
      <c r="DXA806" s="49"/>
      <c r="DXB806" s="49"/>
      <c r="DXC806" s="49"/>
      <c r="DXD806" s="49"/>
      <c r="DXE806" s="49"/>
      <c r="DXF806" s="49"/>
      <c r="DXG806" s="49"/>
      <c r="DXH806" s="49"/>
      <c r="DXI806" s="49"/>
      <c r="DXJ806" s="49"/>
      <c r="DXK806" s="49"/>
      <c r="DXL806" s="49"/>
      <c r="DXM806" s="49"/>
      <c r="DXN806" s="49"/>
      <c r="DXO806" s="49"/>
      <c r="DXP806" s="49"/>
      <c r="DXQ806" s="49"/>
      <c r="DXR806" s="49"/>
      <c r="DXS806" s="49"/>
      <c r="DXT806" s="49"/>
      <c r="DXU806" s="49"/>
      <c r="DXV806" s="49"/>
      <c r="DXW806" s="49"/>
      <c r="DXX806" s="49"/>
      <c r="DXY806" s="49"/>
      <c r="DXZ806" s="49"/>
      <c r="DYA806" s="49"/>
      <c r="DYB806" s="49"/>
      <c r="DYC806" s="49"/>
      <c r="DYD806" s="49"/>
      <c r="DYE806" s="49"/>
      <c r="DYF806" s="49"/>
      <c r="DYG806" s="49"/>
      <c r="DYH806" s="49"/>
      <c r="DYI806" s="49"/>
      <c r="DYJ806" s="49"/>
      <c r="DYK806" s="49"/>
      <c r="DYL806" s="49"/>
      <c r="DYM806" s="49"/>
      <c r="DYN806" s="49"/>
      <c r="DYO806" s="49"/>
      <c r="DYP806" s="49"/>
      <c r="DYQ806" s="49"/>
      <c r="DYR806" s="49"/>
      <c r="DYS806" s="49"/>
      <c r="DYT806" s="49"/>
      <c r="DYU806" s="49"/>
      <c r="DYV806" s="49"/>
      <c r="DYW806" s="49"/>
      <c r="DYX806" s="49"/>
      <c r="DYY806" s="49"/>
      <c r="DYZ806" s="49"/>
      <c r="DZA806" s="49"/>
      <c r="DZB806" s="49"/>
      <c r="DZC806" s="49"/>
      <c r="DZD806" s="49"/>
      <c r="DZE806" s="49"/>
      <c r="DZF806" s="49"/>
      <c r="DZG806" s="49"/>
      <c r="DZH806" s="49"/>
      <c r="DZI806" s="49"/>
      <c r="DZJ806" s="49"/>
      <c r="DZK806" s="49"/>
      <c r="DZL806" s="49"/>
      <c r="DZM806" s="49"/>
      <c r="DZN806" s="49"/>
      <c r="DZO806" s="49"/>
      <c r="DZP806" s="49"/>
      <c r="DZQ806" s="49"/>
      <c r="DZR806" s="49"/>
      <c r="DZS806" s="49"/>
      <c r="DZT806" s="49"/>
      <c r="DZU806" s="49"/>
      <c r="DZV806" s="49"/>
      <c r="DZW806" s="49"/>
      <c r="DZX806" s="49"/>
      <c r="DZY806" s="49"/>
      <c r="DZZ806" s="49"/>
      <c r="EAA806" s="49"/>
      <c r="EAB806" s="49"/>
      <c r="EAC806" s="49"/>
      <c r="EAD806" s="49"/>
      <c r="EAE806" s="49"/>
      <c r="EAF806" s="49"/>
      <c r="EAG806" s="49"/>
      <c r="EAH806" s="49"/>
      <c r="EAI806" s="49"/>
      <c r="EAJ806" s="49"/>
      <c r="EAK806" s="49"/>
      <c r="EAL806" s="49"/>
      <c r="EAM806" s="49"/>
      <c r="EAN806" s="49"/>
      <c r="EAO806" s="49"/>
      <c r="EAP806" s="49"/>
      <c r="EAQ806" s="49"/>
      <c r="EAR806" s="49"/>
      <c r="EAS806" s="49"/>
      <c r="EAT806" s="49"/>
      <c r="EAU806" s="49"/>
      <c r="EAV806" s="49"/>
      <c r="EAW806" s="49"/>
      <c r="EAX806" s="49"/>
      <c r="EAY806" s="49"/>
      <c r="EAZ806" s="49"/>
      <c r="EBA806" s="49"/>
      <c r="EBB806" s="49"/>
      <c r="EBC806" s="49"/>
      <c r="EBD806" s="49"/>
      <c r="EBE806" s="49"/>
      <c r="EBF806" s="49"/>
      <c r="EBG806" s="49"/>
      <c r="EBH806" s="49"/>
      <c r="EBI806" s="49"/>
      <c r="EBJ806" s="49"/>
      <c r="EBK806" s="49"/>
      <c r="EBL806" s="49"/>
      <c r="EBM806" s="49"/>
      <c r="EBN806" s="49"/>
      <c r="EBO806" s="49"/>
      <c r="EBP806" s="49"/>
      <c r="EBQ806" s="49"/>
      <c r="EBR806" s="49"/>
      <c r="EBS806" s="49"/>
      <c r="EBT806" s="49"/>
      <c r="EBU806" s="49"/>
      <c r="EBV806" s="49"/>
      <c r="EBW806" s="49"/>
      <c r="EBX806" s="49"/>
      <c r="EBY806" s="49"/>
      <c r="EBZ806" s="49"/>
      <c r="ECA806" s="49"/>
      <c r="ECB806" s="49"/>
      <c r="ECC806" s="49"/>
      <c r="ECD806" s="49"/>
      <c r="ECE806" s="49"/>
      <c r="ECF806" s="49"/>
      <c r="ECG806" s="49"/>
      <c r="ECH806" s="49"/>
      <c r="ECI806" s="49"/>
      <c r="ECJ806" s="49"/>
      <c r="ECK806" s="49"/>
      <c r="ECL806" s="49"/>
      <c r="ECM806" s="49"/>
      <c r="ECN806" s="49"/>
      <c r="ECO806" s="49"/>
      <c r="ECP806" s="49"/>
      <c r="ECQ806" s="49"/>
      <c r="ECR806" s="49"/>
      <c r="ECS806" s="49"/>
      <c r="ECT806" s="49"/>
      <c r="ECU806" s="49"/>
      <c r="ECV806" s="49"/>
      <c r="ECW806" s="49"/>
      <c r="ECX806" s="49"/>
      <c r="ECY806" s="49"/>
      <c r="ECZ806" s="49"/>
      <c r="EDA806" s="49"/>
      <c r="EDB806" s="49"/>
      <c r="EDC806" s="49"/>
      <c r="EDD806" s="49"/>
      <c r="EDE806" s="49"/>
      <c r="EDF806" s="49"/>
      <c r="EDG806" s="49"/>
      <c r="EDH806" s="49"/>
      <c r="EDI806" s="49"/>
      <c r="EDJ806" s="49"/>
      <c r="EDK806" s="49"/>
      <c r="EDL806" s="49"/>
      <c r="EDM806" s="49"/>
      <c r="EDN806" s="49"/>
      <c r="EDO806" s="49"/>
      <c r="EDP806" s="49"/>
      <c r="EDQ806" s="49"/>
      <c r="EDR806" s="49"/>
      <c r="EDS806" s="49"/>
      <c r="EDT806" s="49"/>
      <c r="EDU806" s="49"/>
      <c r="EDV806" s="49"/>
      <c r="EDW806" s="49"/>
      <c r="EDX806" s="49"/>
      <c r="EDY806" s="49"/>
      <c r="EDZ806" s="49"/>
      <c r="EEA806" s="49"/>
      <c r="EEB806" s="49"/>
      <c r="EEC806" s="49"/>
      <c r="EED806" s="49"/>
      <c r="EEE806" s="49"/>
      <c r="EEF806" s="49"/>
      <c r="EEG806" s="49"/>
      <c r="EEH806" s="49"/>
      <c r="EEI806" s="49"/>
      <c r="EEJ806" s="49"/>
      <c r="EEK806" s="49"/>
      <c r="EEL806" s="49"/>
      <c r="EEM806" s="49"/>
      <c r="EEN806" s="49"/>
      <c r="EEO806" s="49"/>
      <c r="EEP806" s="49"/>
      <c r="EEQ806" s="49"/>
      <c r="EER806" s="49"/>
      <c r="EES806" s="49"/>
      <c r="EET806" s="49"/>
      <c r="EEU806" s="49"/>
      <c r="EEV806" s="49"/>
      <c r="EEW806" s="49"/>
      <c r="EEX806" s="49"/>
      <c r="EEY806" s="49"/>
      <c r="EEZ806" s="49"/>
      <c r="EFA806" s="49"/>
      <c r="EFB806" s="49"/>
      <c r="EFC806" s="49"/>
      <c r="EFD806" s="49"/>
      <c r="EFE806" s="49"/>
      <c r="EFF806" s="49"/>
      <c r="EFG806" s="49"/>
      <c r="EFH806" s="49"/>
      <c r="EFI806" s="49"/>
      <c r="EFJ806" s="49"/>
      <c r="EFK806" s="49"/>
      <c r="EFL806" s="49"/>
      <c r="EFM806" s="49"/>
      <c r="EFN806" s="49"/>
      <c r="EFO806" s="49"/>
      <c r="EFP806" s="49"/>
      <c r="EFQ806" s="49"/>
      <c r="EFR806" s="49"/>
      <c r="EFS806" s="49"/>
      <c r="EFT806" s="49"/>
      <c r="EFU806" s="49"/>
      <c r="EFV806" s="49"/>
      <c r="EFW806" s="49"/>
      <c r="EFX806" s="49"/>
      <c r="EFY806" s="49"/>
      <c r="EFZ806" s="49"/>
      <c r="EGA806" s="49"/>
      <c r="EGB806" s="49"/>
      <c r="EGC806" s="49"/>
      <c r="EGD806" s="49"/>
      <c r="EGE806" s="49"/>
      <c r="EGF806" s="49"/>
      <c r="EGG806" s="49"/>
      <c r="EGH806" s="49"/>
      <c r="EGI806" s="49"/>
      <c r="EGJ806" s="49"/>
      <c r="EGK806" s="49"/>
      <c r="EGL806" s="49"/>
      <c r="EGM806" s="49"/>
      <c r="EGN806" s="49"/>
      <c r="EGO806" s="49"/>
      <c r="EGP806" s="49"/>
      <c r="EGQ806" s="49"/>
      <c r="EGR806" s="49"/>
      <c r="EGS806" s="49"/>
      <c r="EGT806" s="49"/>
      <c r="EGU806" s="49"/>
      <c r="EGV806" s="49"/>
      <c r="EGW806" s="49"/>
      <c r="EGX806" s="49"/>
      <c r="EGY806" s="49"/>
      <c r="EGZ806" s="49"/>
      <c r="EHA806" s="49"/>
      <c r="EHB806" s="49"/>
      <c r="EHC806" s="49"/>
      <c r="EHD806" s="49"/>
      <c r="EHE806" s="49"/>
      <c r="EHF806" s="49"/>
      <c r="EHG806" s="49"/>
      <c r="EHH806" s="49"/>
      <c r="EHI806" s="49"/>
      <c r="EHJ806" s="49"/>
      <c r="EHK806" s="49"/>
      <c r="EHL806" s="49"/>
      <c r="EHM806" s="49"/>
      <c r="EHN806" s="49"/>
      <c r="EHO806" s="49"/>
      <c r="EHP806" s="49"/>
      <c r="EHQ806" s="49"/>
      <c r="EHR806" s="49"/>
      <c r="EHS806" s="49"/>
      <c r="EHT806" s="49"/>
      <c r="EHU806" s="49"/>
      <c r="EHV806" s="49"/>
      <c r="EHW806" s="49"/>
      <c r="EHX806" s="49"/>
      <c r="EHY806" s="49"/>
      <c r="EHZ806" s="49"/>
      <c r="EIA806" s="49"/>
      <c r="EIB806" s="49"/>
      <c r="EIC806" s="49"/>
      <c r="EID806" s="49"/>
      <c r="EIE806" s="49"/>
      <c r="EIF806" s="49"/>
      <c r="EIG806" s="49"/>
      <c r="EIH806" s="49"/>
      <c r="EII806" s="49"/>
      <c r="EIJ806" s="49"/>
      <c r="EIK806" s="49"/>
      <c r="EIL806" s="49"/>
      <c r="EIM806" s="49"/>
      <c r="EIN806" s="49"/>
      <c r="EIO806" s="49"/>
      <c r="EIP806" s="49"/>
      <c r="EIQ806" s="49"/>
      <c r="EIR806" s="49"/>
      <c r="EIS806" s="49"/>
      <c r="EIT806" s="49"/>
      <c r="EIU806" s="49"/>
      <c r="EIV806" s="49"/>
      <c r="EIW806" s="49"/>
      <c r="EIX806" s="49"/>
      <c r="EIY806" s="49"/>
      <c r="EIZ806" s="49"/>
      <c r="EJA806" s="49"/>
      <c r="EJB806" s="49"/>
      <c r="EJC806" s="49"/>
      <c r="EJD806" s="49"/>
      <c r="EJE806" s="49"/>
      <c r="EJF806" s="49"/>
      <c r="EJG806" s="49"/>
      <c r="EJH806" s="49"/>
      <c r="EJI806" s="49"/>
      <c r="EJJ806" s="49"/>
      <c r="EJK806" s="49"/>
      <c r="EJL806" s="49"/>
      <c r="EJM806" s="49"/>
      <c r="EJN806" s="49"/>
      <c r="EJO806" s="49"/>
      <c r="EJP806" s="49"/>
      <c r="EJQ806" s="49"/>
      <c r="EJR806" s="49"/>
      <c r="EJS806" s="49"/>
      <c r="EJT806" s="49"/>
      <c r="EJU806" s="49"/>
      <c r="EJV806" s="49"/>
      <c r="EJW806" s="49"/>
      <c r="EJX806" s="49"/>
      <c r="EJY806" s="49"/>
      <c r="EJZ806" s="49"/>
      <c r="EKA806" s="49"/>
      <c r="EKB806" s="49"/>
      <c r="EKC806" s="49"/>
      <c r="EKD806" s="49"/>
      <c r="EKE806" s="49"/>
      <c r="EKF806" s="49"/>
      <c r="EKG806" s="49"/>
      <c r="EKH806" s="49"/>
      <c r="EKI806" s="49"/>
      <c r="EKJ806" s="49"/>
      <c r="EKK806" s="49"/>
      <c r="EKL806" s="49"/>
      <c r="EKM806" s="49"/>
      <c r="EKN806" s="49"/>
      <c r="EKO806" s="49"/>
      <c r="EKP806" s="49"/>
      <c r="EKQ806" s="49"/>
      <c r="EKR806" s="49"/>
      <c r="EKS806" s="49"/>
      <c r="EKT806" s="49"/>
      <c r="EKU806" s="49"/>
      <c r="EKV806" s="49"/>
      <c r="EKW806" s="49"/>
      <c r="EKX806" s="49"/>
      <c r="EKY806" s="49"/>
      <c r="EKZ806" s="49"/>
      <c r="ELA806" s="49"/>
      <c r="ELB806" s="49"/>
      <c r="ELC806" s="49"/>
      <c r="ELD806" s="49"/>
      <c r="ELE806" s="49"/>
      <c r="ELF806" s="49"/>
      <c r="ELG806" s="49"/>
      <c r="ELH806" s="49"/>
      <c r="ELI806" s="49"/>
      <c r="ELJ806" s="49"/>
      <c r="ELK806" s="49"/>
      <c r="ELL806" s="49"/>
      <c r="ELM806" s="49"/>
      <c r="ELN806" s="49"/>
      <c r="ELO806" s="49"/>
      <c r="ELP806" s="49"/>
      <c r="ELQ806" s="49"/>
      <c r="ELR806" s="49"/>
      <c r="ELS806" s="49"/>
      <c r="ELT806" s="49"/>
      <c r="ELU806" s="49"/>
      <c r="ELV806" s="49"/>
      <c r="ELW806" s="49"/>
      <c r="ELX806" s="49"/>
      <c r="ELY806" s="49"/>
      <c r="ELZ806" s="49"/>
      <c r="EMA806" s="49"/>
      <c r="EMB806" s="49"/>
      <c r="EMC806" s="49"/>
      <c r="EMD806" s="49"/>
      <c r="EME806" s="49"/>
      <c r="EMF806" s="49"/>
      <c r="EMG806" s="49"/>
      <c r="EMH806" s="49"/>
      <c r="EMI806" s="49"/>
      <c r="EMJ806" s="49"/>
      <c r="EMK806" s="49"/>
      <c r="EML806" s="49"/>
      <c r="EMM806" s="49"/>
      <c r="EMN806" s="49"/>
      <c r="EMO806" s="49"/>
      <c r="EMP806" s="49"/>
      <c r="EMQ806" s="49"/>
      <c r="EMR806" s="49"/>
      <c r="EMS806" s="49"/>
      <c r="EMT806" s="49"/>
      <c r="EMU806" s="49"/>
      <c r="EMV806" s="49"/>
      <c r="EMW806" s="49"/>
      <c r="EMX806" s="49"/>
      <c r="EMY806" s="49"/>
      <c r="EMZ806" s="49"/>
      <c r="ENA806" s="49"/>
      <c r="ENB806" s="49"/>
      <c r="ENC806" s="49"/>
      <c r="END806" s="49"/>
      <c r="ENE806" s="49"/>
      <c r="ENF806" s="49"/>
      <c r="ENG806" s="49"/>
      <c r="ENH806" s="49"/>
      <c r="ENI806" s="49"/>
      <c r="ENJ806" s="49"/>
      <c r="ENK806" s="49"/>
      <c r="ENL806" s="49"/>
      <c r="ENM806" s="49"/>
      <c r="ENN806" s="49"/>
      <c r="ENO806" s="49"/>
      <c r="ENP806" s="49"/>
      <c r="ENQ806" s="49"/>
      <c r="ENR806" s="49"/>
      <c r="ENS806" s="49"/>
      <c r="ENT806" s="49"/>
      <c r="ENU806" s="49"/>
      <c r="ENV806" s="49"/>
      <c r="ENW806" s="49"/>
      <c r="ENX806" s="49"/>
      <c r="ENY806" s="49"/>
      <c r="ENZ806" s="49"/>
      <c r="EOA806" s="49"/>
      <c r="EOB806" s="49"/>
      <c r="EOC806" s="49"/>
      <c r="EOD806" s="49"/>
      <c r="EOE806" s="49"/>
      <c r="EOF806" s="49"/>
      <c r="EOG806" s="49"/>
      <c r="EOH806" s="49"/>
      <c r="EOI806" s="49"/>
      <c r="EOJ806" s="49"/>
      <c r="EOK806" s="49"/>
      <c r="EOL806" s="49"/>
      <c r="EOM806" s="49"/>
      <c r="EON806" s="49"/>
      <c r="EOO806" s="49"/>
      <c r="EOP806" s="49"/>
      <c r="EOQ806" s="49"/>
      <c r="EOR806" s="49"/>
      <c r="EOS806" s="49"/>
      <c r="EOT806" s="49"/>
      <c r="EOU806" s="49"/>
      <c r="EOV806" s="49"/>
      <c r="EOW806" s="49"/>
      <c r="EOX806" s="49"/>
      <c r="EOY806" s="49"/>
      <c r="EOZ806" s="49"/>
      <c r="EPA806" s="49"/>
      <c r="EPB806" s="49"/>
      <c r="EPC806" s="49"/>
      <c r="EPD806" s="49"/>
      <c r="EPE806" s="49"/>
      <c r="EPF806" s="49"/>
      <c r="EPG806" s="49"/>
      <c r="EPH806" s="49"/>
      <c r="EPI806" s="49"/>
      <c r="EPJ806" s="49"/>
      <c r="EPK806" s="49"/>
      <c r="EPL806" s="49"/>
      <c r="EPM806" s="49"/>
      <c r="EPN806" s="49"/>
      <c r="EPO806" s="49"/>
      <c r="EPP806" s="49"/>
      <c r="EPQ806" s="49"/>
      <c r="EPR806" s="49"/>
      <c r="EPS806" s="49"/>
      <c r="EPT806" s="49"/>
      <c r="EPU806" s="49"/>
      <c r="EPV806" s="49"/>
      <c r="EPW806" s="49"/>
      <c r="EPX806" s="49"/>
      <c r="EPY806" s="49"/>
      <c r="EPZ806" s="49"/>
      <c r="EQA806" s="49"/>
      <c r="EQB806" s="49"/>
      <c r="EQC806" s="49"/>
      <c r="EQD806" s="49"/>
      <c r="EQE806" s="49"/>
      <c r="EQF806" s="49"/>
      <c r="EQG806" s="49"/>
      <c r="EQH806" s="49"/>
      <c r="EQI806" s="49"/>
      <c r="EQJ806" s="49"/>
      <c r="EQK806" s="49"/>
      <c r="EQL806" s="49"/>
      <c r="EQM806" s="49"/>
      <c r="EQN806" s="49"/>
      <c r="EQO806" s="49"/>
      <c r="EQP806" s="49"/>
      <c r="EQQ806" s="49"/>
      <c r="EQR806" s="49"/>
      <c r="EQS806" s="49"/>
      <c r="EQT806" s="49"/>
      <c r="EQU806" s="49"/>
      <c r="EQV806" s="49"/>
      <c r="EQW806" s="49"/>
      <c r="EQX806" s="49"/>
      <c r="EQY806" s="49"/>
      <c r="EQZ806" s="49"/>
      <c r="ERA806" s="49"/>
      <c r="ERB806" s="49"/>
      <c r="ERC806" s="49"/>
      <c r="ERD806" s="49"/>
      <c r="ERE806" s="49"/>
      <c r="ERF806" s="49"/>
      <c r="ERG806" s="49"/>
      <c r="ERH806" s="49"/>
      <c r="ERI806" s="49"/>
      <c r="ERJ806" s="49"/>
      <c r="ERK806" s="49"/>
      <c r="ERL806" s="49"/>
      <c r="ERM806" s="49"/>
      <c r="ERN806" s="49"/>
      <c r="ERO806" s="49"/>
      <c r="ERP806" s="49"/>
      <c r="ERQ806" s="49"/>
      <c r="ERR806" s="49"/>
      <c r="ERS806" s="49"/>
      <c r="ERT806" s="49"/>
      <c r="ERU806" s="49"/>
      <c r="ERV806" s="49"/>
      <c r="ERW806" s="49"/>
      <c r="ERX806" s="49"/>
      <c r="ERY806" s="49"/>
      <c r="ERZ806" s="49"/>
      <c r="ESA806" s="49"/>
      <c r="ESB806" s="49"/>
      <c r="ESC806" s="49"/>
      <c r="ESD806" s="49"/>
      <c r="ESE806" s="49"/>
      <c r="ESF806" s="49"/>
      <c r="ESG806" s="49"/>
      <c r="ESH806" s="49"/>
      <c r="ESI806" s="49"/>
      <c r="ESJ806" s="49"/>
      <c r="ESK806" s="49"/>
      <c r="ESL806" s="49"/>
      <c r="ESM806" s="49"/>
      <c r="ESN806" s="49"/>
      <c r="ESO806" s="49"/>
      <c r="ESP806" s="49"/>
      <c r="ESQ806" s="49"/>
      <c r="ESR806" s="49"/>
      <c r="ESS806" s="49"/>
      <c r="EST806" s="49"/>
      <c r="ESU806" s="49"/>
      <c r="ESV806" s="49"/>
      <c r="ESW806" s="49"/>
      <c r="ESX806" s="49"/>
      <c r="ESY806" s="49"/>
      <c r="ESZ806" s="49"/>
      <c r="ETA806" s="49"/>
      <c r="ETB806" s="49"/>
      <c r="ETC806" s="49"/>
      <c r="ETD806" s="49"/>
      <c r="ETE806" s="49"/>
      <c r="ETF806" s="49"/>
      <c r="ETG806" s="49"/>
      <c r="ETH806" s="49"/>
      <c r="ETI806" s="49"/>
      <c r="ETJ806" s="49"/>
      <c r="ETK806" s="49"/>
      <c r="ETL806" s="49"/>
      <c r="ETM806" s="49"/>
      <c r="ETN806" s="49"/>
      <c r="ETO806" s="49"/>
      <c r="ETP806" s="49"/>
      <c r="ETQ806" s="49"/>
      <c r="ETR806" s="49"/>
      <c r="ETS806" s="49"/>
      <c r="ETT806" s="49"/>
      <c r="ETU806" s="49"/>
      <c r="ETV806" s="49"/>
      <c r="ETW806" s="49"/>
      <c r="ETX806" s="49"/>
      <c r="ETY806" s="49"/>
      <c r="ETZ806" s="49"/>
      <c r="EUA806" s="49"/>
      <c r="EUB806" s="49"/>
      <c r="EUC806" s="49"/>
      <c r="EUD806" s="49"/>
      <c r="EUE806" s="49"/>
      <c r="EUF806" s="49"/>
      <c r="EUG806" s="49"/>
      <c r="EUH806" s="49"/>
      <c r="EUI806" s="49"/>
      <c r="EUJ806" s="49"/>
      <c r="EUK806" s="49"/>
      <c r="EUL806" s="49"/>
      <c r="EUM806" s="49"/>
      <c r="EUN806" s="49"/>
      <c r="EUO806" s="49"/>
      <c r="EUP806" s="49"/>
      <c r="EUQ806" s="49"/>
      <c r="EUR806" s="49"/>
      <c r="EUS806" s="49"/>
      <c r="EUT806" s="49"/>
      <c r="EUU806" s="49"/>
      <c r="EUV806" s="49"/>
      <c r="EUW806" s="49"/>
      <c r="EUX806" s="49"/>
      <c r="EUY806" s="49"/>
      <c r="EUZ806" s="49"/>
      <c r="EVA806" s="49"/>
      <c r="EVB806" s="49"/>
      <c r="EVC806" s="49"/>
      <c r="EVD806" s="49"/>
      <c r="EVE806" s="49"/>
      <c r="EVF806" s="49"/>
      <c r="EVG806" s="49"/>
      <c r="EVH806" s="49"/>
      <c r="EVI806" s="49"/>
      <c r="EVJ806" s="49"/>
      <c r="EVK806" s="49"/>
      <c r="EVL806" s="49"/>
      <c r="EVM806" s="49"/>
      <c r="EVN806" s="49"/>
      <c r="EVO806" s="49"/>
      <c r="EVP806" s="49"/>
      <c r="EVQ806" s="49"/>
      <c r="EVR806" s="49"/>
      <c r="EVS806" s="49"/>
      <c r="EVT806" s="49"/>
      <c r="EVU806" s="49"/>
      <c r="EVV806" s="49"/>
      <c r="EVW806" s="49"/>
      <c r="EVX806" s="49"/>
      <c r="EVY806" s="49"/>
      <c r="EVZ806" s="49"/>
      <c r="EWA806" s="49"/>
      <c r="EWB806" s="49"/>
      <c r="EWC806" s="49"/>
      <c r="EWD806" s="49"/>
      <c r="EWE806" s="49"/>
      <c r="EWF806" s="49"/>
      <c r="EWG806" s="49"/>
      <c r="EWH806" s="49"/>
      <c r="EWI806" s="49"/>
      <c r="EWJ806" s="49"/>
      <c r="EWK806" s="49"/>
      <c r="EWL806" s="49"/>
      <c r="EWM806" s="49"/>
      <c r="EWN806" s="49"/>
      <c r="EWO806" s="49"/>
      <c r="EWP806" s="49"/>
      <c r="EWQ806" s="49"/>
      <c r="EWR806" s="49"/>
      <c r="EWS806" s="49"/>
      <c r="EWT806" s="49"/>
      <c r="EWU806" s="49"/>
      <c r="EWV806" s="49"/>
      <c r="EWW806" s="49"/>
      <c r="EWX806" s="49"/>
      <c r="EWY806" s="49"/>
      <c r="EWZ806" s="49"/>
      <c r="EXA806" s="49"/>
      <c r="EXB806" s="49"/>
      <c r="EXC806" s="49"/>
      <c r="EXD806" s="49"/>
      <c r="EXE806" s="49"/>
      <c r="EXF806" s="49"/>
      <c r="EXG806" s="49"/>
      <c r="EXH806" s="49"/>
      <c r="EXI806" s="49"/>
      <c r="EXJ806" s="49"/>
      <c r="EXK806" s="49"/>
      <c r="EXL806" s="49"/>
      <c r="EXM806" s="49"/>
      <c r="EXN806" s="49"/>
      <c r="EXO806" s="49"/>
      <c r="EXP806" s="49"/>
      <c r="EXQ806" s="49"/>
      <c r="EXR806" s="49"/>
      <c r="EXS806" s="49"/>
      <c r="EXT806" s="49"/>
      <c r="EXU806" s="49"/>
      <c r="EXV806" s="49"/>
      <c r="EXW806" s="49"/>
      <c r="EXX806" s="49"/>
      <c r="EXY806" s="49"/>
      <c r="EXZ806" s="49"/>
      <c r="EYA806" s="49"/>
      <c r="EYB806" s="49"/>
      <c r="EYC806" s="49"/>
      <c r="EYD806" s="49"/>
      <c r="EYE806" s="49"/>
      <c r="EYF806" s="49"/>
      <c r="EYG806" s="49"/>
      <c r="EYH806" s="49"/>
      <c r="EYI806" s="49"/>
      <c r="EYJ806" s="49"/>
      <c r="EYK806" s="49"/>
      <c r="EYL806" s="49"/>
      <c r="EYM806" s="49"/>
      <c r="EYN806" s="49"/>
      <c r="EYO806" s="49"/>
      <c r="EYP806" s="49"/>
      <c r="EYQ806" s="49"/>
      <c r="EYR806" s="49"/>
      <c r="EYS806" s="49"/>
      <c r="EYT806" s="49"/>
      <c r="EYU806" s="49"/>
      <c r="EYV806" s="49"/>
      <c r="EYW806" s="49"/>
      <c r="EYX806" s="49"/>
      <c r="EYY806" s="49"/>
      <c r="EYZ806" s="49"/>
      <c r="EZA806" s="49"/>
      <c r="EZB806" s="49"/>
      <c r="EZC806" s="49"/>
      <c r="EZD806" s="49"/>
      <c r="EZE806" s="49"/>
      <c r="EZF806" s="49"/>
      <c r="EZG806" s="49"/>
      <c r="EZH806" s="49"/>
      <c r="EZI806" s="49"/>
      <c r="EZJ806" s="49"/>
      <c r="EZK806" s="49"/>
      <c r="EZL806" s="49"/>
      <c r="EZM806" s="49"/>
      <c r="EZN806" s="49"/>
      <c r="EZO806" s="49"/>
      <c r="EZP806" s="49"/>
      <c r="EZQ806" s="49"/>
      <c r="EZR806" s="49"/>
      <c r="EZS806" s="49"/>
      <c r="EZT806" s="49"/>
      <c r="EZU806" s="49"/>
      <c r="EZV806" s="49"/>
      <c r="EZW806" s="49"/>
      <c r="EZX806" s="49"/>
      <c r="EZY806" s="49"/>
      <c r="EZZ806" s="49"/>
      <c r="FAA806" s="49"/>
      <c r="FAB806" s="49"/>
      <c r="FAC806" s="49"/>
      <c r="FAD806" s="49"/>
      <c r="FAE806" s="49"/>
      <c r="FAF806" s="49"/>
      <c r="FAG806" s="49"/>
      <c r="FAH806" s="49"/>
      <c r="FAI806" s="49"/>
      <c r="FAJ806" s="49"/>
      <c r="FAK806" s="49"/>
      <c r="FAL806" s="49"/>
      <c r="FAM806" s="49"/>
      <c r="FAN806" s="49"/>
      <c r="FAO806" s="49"/>
      <c r="FAP806" s="49"/>
      <c r="FAQ806" s="49"/>
      <c r="FAR806" s="49"/>
      <c r="FAS806" s="49"/>
      <c r="FAT806" s="49"/>
      <c r="FAU806" s="49"/>
      <c r="FAV806" s="49"/>
      <c r="FAW806" s="49"/>
      <c r="FAX806" s="49"/>
      <c r="FAY806" s="49"/>
      <c r="FAZ806" s="49"/>
      <c r="FBA806" s="49"/>
      <c r="FBB806" s="49"/>
      <c r="FBC806" s="49"/>
      <c r="FBD806" s="49"/>
      <c r="FBE806" s="49"/>
      <c r="FBF806" s="49"/>
      <c r="FBG806" s="49"/>
      <c r="FBH806" s="49"/>
      <c r="FBI806" s="49"/>
      <c r="FBJ806" s="49"/>
      <c r="FBK806" s="49"/>
      <c r="FBL806" s="49"/>
      <c r="FBM806" s="49"/>
      <c r="FBN806" s="49"/>
      <c r="FBO806" s="49"/>
      <c r="FBP806" s="49"/>
      <c r="FBQ806" s="49"/>
      <c r="FBR806" s="49"/>
      <c r="FBS806" s="49"/>
      <c r="FBT806" s="49"/>
      <c r="FBU806" s="49"/>
      <c r="FBV806" s="49"/>
      <c r="FBW806" s="49"/>
      <c r="FBX806" s="49"/>
      <c r="FBY806" s="49"/>
      <c r="FBZ806" s="49"/>
      <c r="FCA806" s="49"/>
      <c r="FCB806" s="49"/>
      <c r="FCC806" s="49"/>
      <c r="FCD806" s="49"/>
      <c r="FCE806" s="49"/>
      <c r="FCF806" s="49"/>
      <c r="FCG806" s="49"/>
      <c r="FCH806" s="49"/>
      <c r="FCI806" s="49"/>
      <c r="FCJ806" s="49"/>
      <c r="FCK806" s="49"/>
      <c r="FCL806" s="49"/>
      <c r="FCM806" s="49"/>
      <c r="FCN806" s="49"/>
      <c r="FCO806" s="49"/>
      <c r="FCP806" s="49"/>
      <c r="FCQ806" s="49"/>
      <c r="FCR806" s="49"/>
      <c r="FCS806" s="49"/>
      <c r="FCT806" s="49"/>
      <c r="FCU806" s="49"/>
      <c r="FCV806" s="49"/>
      <c r="FCW806" s="49"/>
      <c r="FCX806" s="49"/>
      <c r="FCY806" s="49"/>
      <c r="FCZ806" s="49"/>
      <c r="FDA806" s="49"/>
      <c r="FDB806" s="49"/>
      <c r="FDC806" s="49"/>
      <c r="FDD806" s="49"/>
      <c r="FDE806" s="49"/>
      <c r="FDF806" s="49"/>
      <c r="FDG806" s="49"/>
      <c r="FDH806" s="49"/>
      <c r="FDI806" s="49"/>
      <c r="FDJ806" s="49"/>
      <c r="FDK806" s="49"/>
      <c r="FDL806" s="49"/>
      <c r="FDM806" s="49"/>
      <c r="FDN806" s="49"/>
      <c r="FDO806" s="49"/>
      <c r="FDP806" s="49"/>
      <c r="FDQ806" s="49"/>
      <c r="FDR806" s="49"/>
      <c r="FDS806" s="49"/>
      <c r="FDT806" s="49"/>
      <c r="FDU806" s="49"/>
      <c r="FDV806" s="49"/>
      <c r="FDW806" s="49"/>
      <c r="FDX806" s="49"/>
      <c r="FDY806" s="49"/>
      <c r="FDZ806" s="49"/>
      <c r="FEA806" s="49"/>
      <c r="FEB806" s="49"/>
      <c r="FEC806" s="49"/>
      <c r="FED806" s="49"/>
      <c r="FEE806" s="49"/>
      <c r="FEF806" s="49"/>
      <c r="FEG806" s="49"/>
      <c r="FEH806" s="49"/>
      <c r="FEI806" s="49"/>
      <c r="FEJ806" s="49"/>
      <c r="FEK806" s="49"/>
      <c r="FEL806" s="49"/>
      <c r="FEM806" s="49"/>
      <c r="FEN806" s="49"/>
      <c r="FEO806" s="49"/>
      <c r="FEP806" s="49"/>
      <c r="FEQ806" s="49"/>
      <c r="FER806" s="49"/>
      <c r="FES806" s="49"/>
      <c r="FET806" s="49"/>
      <c r="FEU806" s="49"/>
      <c r="FEV806" s="49"/>
      <c r="FEW806" s="49"/>
      <c r="FEX806" s="49"/>
      <c r="FEY806" s="49"/>
      <c r="FEZ806" s="49"/>
      <c r="FFA806" s="49"/>
      <c r="FFB806" s="49"/>
      <c r="FFC806" s="49"/>
      <c r="FFD806" s="49"/>
      <c r="FFE806" s="49"/>
      <c r="FFF806" s="49"/>
      <c r="FFG806" s="49"/>
      <c r="FFH806" s="49"/>
      <c r="FFI806" s="49"/>
      <c r="FFJ806" s="49"/>
      <c r="FFK806" s="49"/>
      <c r="FFL806" s="49"/>
      <c r="FFM806" s="49"/>
      <c r="FFN806" s="49"/>
      <c r="FFO806" s="49"/>
      <c r="FFP806" s="49"/>
      <c r="FFQ806" s="49"/>
      <c r="FFR806" s="49"/>
      <c r="FFS806" s="49"/>
      <c r="FFT806" s="49"/>
      <c r="FFU806" s="49"/>
      <c r="FFV806" s="49"/>
      <c r="FFW806" s="49"/>
      <c r="FFX806" s="49"/>
      <c r="FFY806" s="49"/>
      <c r="FFZ806" s="49"/>
      <c r="FGA806" s="49"/>
      <c r="FGB806" s="49"/>
      <c r="FGC806" s="49"/>
      <c r="FGD806" s="49"/>
      <c r="FGE806" s="49"/>
      <c r="FGF806" s="49"/>
      <c r="FGG806" s="49"/>
      <c r="FGH806" s="49"/>
      <c r="FGI806" s="49"/>
      <c r="FGJ806" s="49"/>
      <c r="FGK806" s="49"/>
      <c r="FGL806" s="49"/>
      <c r="FGM806" s="49"/>
      <c r="FGN806" s="49"/>
      <c r="FGO806" s="49"/>
      <c r="FGP806" s="49"/>
      <c r="FGQ806" s="49"/>
      <c r="FGR806" s="49"/>
      <c r="FGS806" s="49"/>
      <c r="FGT806" s="49"/>
      <c r="FGU806" s="49"/>
      <c r="FGV806" s="49"/>
      <c r="FGW806" s="49"/>
      <c r="FGX806" s="49"/>
      <c r="FGY806" s="49"/>
      <c r="FGZ806" s="49"/>
      <c r="FHA806" s="49"/>
      <c r="FHB806" s="49"/>
      <c r="FHC806" s="49"/>
      <c r="FHD806" s="49"/>
      <c r="FHE806" s="49"/>
      <c r="FHF806" s="49"/>
      <c r="FHG806" s="49"/>
      <c r="FHH806" s="49"/>
      <c r="FHI806" s="49"/>
      <c r="FHJ806" s="49"/>
      <c r="FHK806" s="49"/>
      <c r="FHL806" s="49"/>
      <c r="FHM806" s="49"/>
      <c r="FHN806" s="49"/>
      <c r="FHO806" s="49"/>
      <c r="FHP806" s="49"/>
      <c r="FHQ806" s="49"/>
      <c r="FHR806" s="49"/>
      <c r="FHS806" s="49"/>
      <c r="FHT806" s="49"/>
      <c r="FHU806" s="49"/>
      <c r="FHV806" s="49"/>
      <c r="FHW806" s="49"/>
      <c r="FHX806" s="49"/>
      <c r="FHY806" s="49"/>
      <c r="FHZ806" s="49"/>
      <c r="FIA806" s="49"/>
      <c r="FIB806" s="49"/>
      <c r="FIC806" s="49"/>
      <c r="FID806" s="49"/>
      <c r="FIE806" s="49"/>
      <c r="FIF806" s="49"/>
      <c r="FIG806" s="49"/>
      <c r="FIH806" s="49"/>
      <c r="FII806" s="49"/>
      <c r="FIJ806" s="49"/>
      <c r="FIK806" s="49"/>
      <c r="FIL806" s="49"/>
      <c r="FIM806" s="49"/>
      <c r="FIN806" s="49"/>
      <c r="FIO806" s="49"/>
      <c r="FIP806" s="49"/>
      <c r="FIQ806" s="49"/>
      <c r="FIR806" s="49"/>
      <c r="FIS806" s="49"/>
      <c r="FIT806" s="49"/>
      <c r="FIU806" s="49"/>
      <c r="FIV806" s="49"/>
      <c r="FIW806" s="49"/>
      <c r="FIX806" s="49"/>
      <c r="FIY806" s="49"/>
      <c r="FIZ806" s="49"/>
      <c r="FJA806" s="49"/>
      <c r="FJB806" s="49"/>
      <c r="FJC806" s="49"/>
      <c r="FJD806" s="49"/>
      <c r="FJE806" s="49"/>
      <c r="FJF806" s="49"/>
      <c r="FJG806" s="49"/>
      <c r="FJH806" s="49"/>
      <c r="FJI806" s="49"/>
      <c r="FJJ806" s="49"/>
      <c r="FJK806" s="49"/>
      <c r="FJL806" s="49"/>
      <c r="FJM806" s="49"/>
      <c r="FJN806" s="49"/>
      <c r="FJO806" s="49"/>
      <c r="FJP806" s="49"/>
      <c r="FJQ806" s="49"/>
      <c r="FJR806" s="49"/>
      <c r="FJS806" s="49"/>
      <c r="FJT806" s="49"/>
      <c r="FJU806" s="49"/>
      <c r="FJV806" s="49"/>
      <c r="FJW806" s="49"/>
      <c r="FJX806" s="49"/>
      <c r="FJY806" s="49"/>
      <c r="FJZ806" s="49"/>
      <c r="FKA806" s="49"/>
      <c r="FKB806" s="49"/>
      <c r="FKC806" s="49"/>
      <c r="FKD806" s="49"/>
      <c r="FKE806" s="49"/>
      <c r="FKF806" s="49"/>
      <c r="FKG806" s="49"/>
      <c r="FKH806" s="49"/>
      <c r="FKI806" s="49"/>
      <c r="FKJ806" s="49"/>
      <c r="FKK806" s="49"/>
      <c r="FKL806" s="49"/>
      <c r="FKM806" s="49"/>
      <c r="FKN806" s="49"/>
      <c r="FKO806" s="49"/>
      <c r="FKP806" s="49"/>
      <c r="FKQ806" s="49"/>
      <c r="FKR806" s="49"/>
      <c r="FKS806" s="49"/>
      <c r="FKT806" s="49"/>
      <c r="FKU806" s="49"/>
      <c r="FKV806" s="49"/>
      <c r="FKW806" s="49"/>
      <c r="FKX806" s="49"/>
      <c r="FKY806" s="49"/>
      <c r="FKZ806" s="49"/>
      <c r="FLA806" s="49"/>
      <c r="FLB806" s="49"/>
      <c r="FLC806" s="49"/>
      <c r="FLD806" s="49"/>
      <c r="FLE806" s="49"/>
      <c r="FLF806" s="49"/>
      <c r="FLG806" s="49"/>
      <c r="FLH806" s="49"/>
      <c r="FLI806" s="49"/>
      <c r="FLJ806" s="49"/>
      <c r="FLK806" s="49"/>
      <c r="FLL806" s="49"/>
      <c r="FLM806" s="49"/>
      <c r="FLN806" s="49"/>
      <c r="FLO806" s="49"/>
      <c r="FLP806" s="49"/>
      <c r="FLQ806" s="49"/>
      <c r="FLR806" s="49"/>
      <c r="FLS806" s="49"/>
      <c r="FLT806" s="49"/>
      <c r="FLU806" s="49"/>
      <c r="FLV806" s="49"/>
      <c r="FLW806" s="49"/>
      <c r="FLX806" s="49"/>
      <c r="FLY806" s="49"/>
      <c r="FLZ806" s="49"/>
      <c r="FMA806" s="49"/>
      <c r="FMB806" s="49"/>
      <c r="FMC806" s="49"/>
      <c r="FMD806" s="49"/>
      <c r="FME806" s="49"/>
      <c r="FMF806" s="49"/>
      <c r="FMG806" s="49"/>
      <c r="FMH806" s="49"/>
      <c r="FMI806" s="49"/>
      <c r="FMJ806" s="49"/>
      <c r="FMK806" s="49"/>
      <c r="FML806" s="49"/>
      <c r="FMM806" s="49"/>
      <c r="FMN806" s="49"/>
      <c r="FMO806" s="49"/>
      <c r="FMP806" s="49"/>
      <c r="FMQ806" s="49"/>
      <c r="FMR806" s="49"/>
      <c r="FMS806" s="49"/>
      <c r="FMT806" s="49"/>
      <c r="FMU806" s="49"/>
      <c r="FMV806" s="49"/>
      <c r="FMW806" s="49"/>
      <c r="FMX806" s="49"/>
      <c r="FMY806" s="49"/>
      <c r="FMZ806" s="49"/>
      <c r="FNA806" s="49"/>
      <c r="FNB806" s="49"/>
      <c r="FNC806" s="49"/>
      <c r="FND806" s="49"/>
      <c r="FNE806" s="49"/>
      <c r="FNF806" s="49"/>
      <c r="FNG806" s="49"/>
      <c r="FNH806" s="49"/>
      <c r="FNI806" s="49"/>
      <c r="FNJ806" s="49"/>
      <c r="FNK806" s="49"/>
      <c r="FNL806" s="49"/>
      <c r="FNM806" s="49"/>
      <c r="FNN806" s="49"/>
      <c r="FNO806" s="49"/>
      <c r="FNP806" s="49"/>
      <c r="FNQ806" s="49"/>
      <c r="FNR806" s="49"/>
      <c r="FNS806" s="49"/>
      <c r="FNT806" s="49"/>
      <c r="FNU806" s="49"/>
      <c r="FNV806" s="49"/>
      <c r="FNW806" s="49"/>
      <c r="FNX806" s="49"/>
      <c r="FNY806" s="49"/>
      <c r="FNZ806" s="49"/>
      <c r="FOA806" s="49"/>
      <c r="FOB806" s="49"/>
      <c r="FOC806" s="49"/>
      <c r="FOD806" s="49"/>
      <c r="FOE806" s="49"/>
      <c r="FOF806" s="49"/>
      <c r="FOG806" s="49"/>
      <c r="FOH806" s="49"/>
      <c r="FOI806" s="49"/>
      <c r="FOJ806" s="49"/>
      <c r="FOK806" s="49"/>
      <c r="FOL806" s="49"/>
      <c r="FOM806" s="49"/>
      <c r="FON806" s="49"/>
      <c r="FOO806" s="49"/>
      <c r="FOP806" s="49"/>
      <c r="FOQ806" s="49"/>
      <c r="FOR806" s="49"/>
      <c r="FOS806" s="49"/>
      <c r="FOT806" s="49"/>
      <c r="FOU806" s="49"/>
      <c r="FOV806" s="49"/>
      <c r="FOW806" s="49"/>
      <c r="FOX806" s="49"/>
      <c r="FOY806" s="49"/>
      <c r="FOZ806" s="49"/>
      <c r="FPA806" s="49"/>
      <c r="FPB806" s="49"/>
      <c r="FPC806" s="49"/>
      <c r="FPD806" s="49"/>
      <c r="FPE806" s="49"/>
      <c r="FPF806" s="49"/>
      <c r="FPG806" s="49"/>
      <c r="FPH806" s="49"/>
      <c r="FPI806" s="49"/>
      <c r="FPJ806" s="49"/>
      <c r="FPK806" s="49"/>
      <c r="FPL806" s="49"/>
      <c r="FPM806" s="49"/>
      <c r="FPN806" s="49"/>
      <c r="FPO806" s="49"/>
      <c r="FPP806" s="49"/>
      <c r="FPQ806" s="49"/>
      <c r="FPR806" s="49"/>
      <c r="FPS806" s="49"/>
      <c r="FPT806" s="49"/>
      <c r="FPU806" s="49"/>
      <c r="FPV806" s="49"/>
      <c r="FPW806" s="49"/>
      <c r="FPX806" s="49"/>
      <c r="FPY806" s="49"/>
      <c r="FPZ806" s="49"/>
      <c r="FQA806" s="49"/>
      <c r="FQB806" s="49"/>
      <c r="FQC806" s="49"/>
      <c r="FQD806" s="49"/>
      <c r="FQE806" s="49"/>
      <c r="FQF806" s="49"/>
      <c r="FQG806" s="49"/>
      <c r="FQH806" s="49"/>
      <c r="FQI806" s="49"/>
      <c r="FQJ806" s="49"/>
      <c r="FQK806" s="49"/>
      <c r="FQL806" s="49"/>
      <c r="FQM806" s="49"/>
      <c r="FQN806" s="49"/>
      <c r="FQO806" s="49"/>
      <c r="FQP806" s="49"/>
      <c r="FQQ806" s="49"/>
      <c r="FQR806" s="49"/>
      <c r="FQS806" s="49"/>
      <c r="FQT806" s="49"/>
      <c r="FQU806" s="49"/>
      <c r="FQV806" s="49"/>
      <c r="FQW806" s="49"/>
      <c r="FQX806" s="49"/>
      <c r="FQY806" s="49"/>
      <c r="FQZ806" s="49"/>
      <c r="FRA806" s="49"/>
      <c r="FRB806" s="49"/>
      <c r="FRC806" s="49"/>
      <c r="FRD806" s="49"/>
      <c r="FRE806" s="49"/>
      <c r="FRF806" s="49"/>
      <c r="FRG806" s="49"/>
      <c r="FRH806" s="49"/>
      <c r="FRI806" s="49"/>
      <c r="FRJ806" s="49"/>
      <c r="FRK806" s="49"/>
      <c r="FRL806" s="49"/>
      <c r="FRM806" s="49"/>
      <c r="FRN806" s="49"/>
      <c r="FRO806" s="49"/>
      <c r="FRP806" s="49"/>
      <c r="FRQ806" s="49"/>
      <c r="FRR806" s="49"/>
      <c r="FRS806" s="49"/>
      <c r="FRT806" s="49"/>
      <c r="FRU806" s="49"/>
      <c r="FRV806" s="49"/>
      <c r="FRW806" s="49"/>
      <c r="FRX806" s="49"/>
      <c r="FRY806" s="49"/>
      <c r="FRZ806" s="49"/>
      <c r="FSA806" s="49"/>
      <c r="FSB806" s="49"/>
      <c r="FSC806" s="49"/>
      <c r="FSD806" s="49"/>
      <c r="FSE806" s="49"/>
      <c r="FSF806" s="49"/>
      <c r="FSG806" s="49"/>
      <c r="FSH806" s="49"/>
      <c r="FSI806" s="49"/>
      <c r="FSJ806" s="49"/>
      <c r="FSK806" s="49"/>
      <c r="FSL806" s="49"/>
      <c r="FSM806" s="49"/>
      <c r="FSN806" s="49"/>
      <c r="FSO806" s="49"/>
      <c r="FSP806" s="49"/>
      <c r="FSQ806" s="49"/>
      <c r="FSR806" s="49"/>
      <c r="FSS806" s="49"/>
      <c r="FST806" s="49"/>
      <c r="FSU806" s="49"/>
      <c r="FSV806" s="49"/>
      <c r="FSW806" s="49"/>
      <c r="FSX806" s="49"/>
      <c r="FSY806" s="49"/>
      <c r="FSZ806" s="49"/>
      <c r="FTA806" s="49"/>
      <c r="FTB806" s="49"/>
      <c r="FTC806" s="49"/>
      <c r="FTD806" s="49"/>
      <c r="FTE806" s="49"/>
      <c r="FTF806" s="49"/>
      <c r="FTG806" s="49"/>
      <c r="FTH806" s="49"/>
      <c r="FTI806" s="49"/>
      <c r="FTJ806" s="49"/>
      <c r="FTK806" s="49"/>
      <c r="FTL806" s="49"/>
      <c r="FTM806" s="49"/>
      <c r="FTN806" s="49"/>
      <c r="FTO806" s="49"/>
      <c r="FTP806" s="49"/>
      <c r="FTQ806" s="49"/>
      <c r="FTR806" s="49"/>
      <c r="FTS806" s="49"/>
      <c r="FTT806" s="49"/>
      <c r="FTU806" s="49"/>
      <c r="FTV806" s="49"/>
      <c r="FTW806" s="49"/>
      <c r="FTX806" s="49"/>
      <c r="FTY806" s="49"/>
      <c r="FTZ806" s="49"/>
      <c r="FUA806" s="49"/>
      <c r="FUB806" s="49"/>
      <c r="FUC806" s="49"/>
      <c r="FUD806" s="49"/>
      <c r="FUE806" s="49"/>
      <c r="FUF806" s="49"/>
      <c r="FUG806" s="49"/>
      <c r="FUH806" s="49"/>
      <c r="FUI806" s="49"/>
      <c r="FUJ806" s="49"/>
      <c r="FUK806" s="49"/>
      <c r="FUL806" s="49"/>
      <c r="FUM806" s="49"/>
      <c r="FUN806" s="49"/>
      <c r="FUO806" s="49"/>
      <c r="FUP806" s="49"/>
      <c r="FUQ806" s="49"/>
      <c r="FUR806" s="49"/>
      <c r="FUS806" s="49"/>
      <c r="FUT806" s="49"/>
      <c r="FUU806" s="49"/>
      <c r="FUV806" s="49"/>
      <c r="FUW806" s="49"/>
      <c r="FUX806" s="49"/>
      <c r="FUY806" s="49"/>
      <c r="FUZ806" s="49"/>
      <c r="FVA806" s="49"/>
      <c r="FVB806" s="49"/>
      <c r="FVC806" s="49"/>
      <c r="FVD806" s="49"/>
      <c r="FVE806" s="49"/>
      <c r="FVF806" s="49"/>
      <c r="FVG806" s="49"/>
      <c r="FVH806" s="49"/>
      <c r="FVI806" s="49"/>
      <c r="FVJ806" s="49"/>
      <c r="FVK806" s="49"/>
      <c r="FVL806" s="49"/>
      <c r="FVM806" s="49"/>
      <c r="FVN806" s="49"/>
      <c r="FVO806" s="49"/>
      <c r="FVP806" s="49"/>
      <c r="FVQ806" s="49"/>
      <c r="FVR806" s="49"/>
      <c r="FVS806" s="49"/>
      <c r="FVT806" s="49"/>
      <c r="FVU806" s="49"/>
      <c r="FVV806" s="49"/>
      <c r="FVW806" s="49"/>
      <c r="FVX806" s="49"/>
      <c r="FVY806" s="49"/>
      <c r="FVZ806" s="49"/>
      <c r="FWA806" s="49"/>
      <c r="FWB806" s="49"/>
      <c r="FWC806" s="49"/>
      <c r="FWD806" s="49"/>
      <c r="FWE806" s="49"/>
      <c r="FWF806" s="49"/>
      <c r="FWG806" s="49"/>
      <c r="FWH806" s="49"/>
      <c r="FWI806" s="49"/>
      <c r="FWJ806" s="49"/>
      <c r="FWK806" s="49"/>
      <c r="FWL806" s="49"/>
      <c r="FWM806" s="49"/>
      <c r="FWN806" s="49"/>
      <c r="FWO806" s="49"/>
      <c r="FWP806" s="49"/>
      <c r="FWQ806" s="49"/>
      <c r="FWR806" s="49"/>
      <c r="FWS806" s="49"/>
      <c r="FWT806" s="49"/>
      <c r="FWU806" s="49"/>
      <c r="FWV806" s="49"/>
      <c r="FWW806" s="49"/>
      <c r="FWX806" s="49"/>
      <c r="FWY806" s="49"/>
      <c r="FWZ806" s="49"/>
      <c r="FXA806" s="49"/>
      <c r="FXB806" s="49"/>
      <c r="FXC806" s="49"/>
      <c r="FXD806" s="49"/>
      <c r="FXE806" s="49"/>
      <c r="FXF806" s="49"/>
      <c r="FXG806" s="49"/>
      <c r="FXH806" s="49"/>
      <c r="FXI806" s="49"/>
      <c r="FXJ806" s="49"/>
      <c r="FXK806" s="49"/>
      <c r="FXL806" s="49"/>
      <c r="FXM806" s="49"/>
      <c r="FXN806" s="49"/>
      <c r="FXO806" s="49"/>
      <c r="FXP806" s="49"/>
      <c r="FXQ806" s="49"/>
      <c r="FXR806" s="49"/>
      <c r="FXS806" s="49"/>
      <c r="FXT806" s="49"/>
      <c r="FXU806" s="49"/>
      <c r="FXV806" s="49"/>
      <c r="FXW806" s="49"/>
      <c r="FXX806" s="49"/>
      <c r="FXY806" s="49"/>
      <c r="FXZ806" s="49"/>
      <c r="FYA806" s="49"/>
      <c r="FYB806" s="49"/>
      <c r="FYC806" s="49"/>
      <c r="FYD806" s="49"/>
      <c r="FYE806" s="49"/>
      <c r="FYF806" s="49"/>
      <c r="FYG806" s="49"/>
      <c r="FYH806" s="49"/>
      <c r="FYI806" s="49"/>
      <c r="FYJ806" s="49"/>
      <c r="FYK806" s="49"/>
      <c r="FYL806" s="49"/>
      <c r="FYM806" s="49"/>
      <c r="FYN806" s="49"/>
      <c r="FYO806" s="49"/>
      <c r="FYP806" s="49"/>
      <c r="FYQ806" s="49"/>
      <c r="FYR806" s="49"/>
      <c r="FYS806" s="49"/>
      <c r="FYT806" s="49"/>
      <c r="FYU806" s="49"/>
      <c r="FYV806" s="49"/>
      <c r="FYW806" s="49"/>
      <c r="FYX806" s="49"/>
      <c r="FYY806" s="49"/>
      <c r="FYZ806" s="49"/>
      <c r="FZA806" s="49"/>
      <c r="FZB806" s="49"/>
      <c r="FZC806" s="49"/>
      <c r="FZD806" s="49"/>
      <c r="FZE806" s="49"/>
      <c r="FZF806" s="49"/>
      <c r="FZG806" s="49"/>
      <c r="FZH806" s="49"/>
      <c r="FZI806" s="49"/>
      <c r="FZJ806" s="49"/>
      <c r="FZK806" s="49"/>
      <c r="FZL806" s="49"/>
      <c r="FZM806" s="49"/>
      <c r="FZN806" s="49"/>
      <c r="FZO806" s="49"/>
      <c r="FZP806" s="49"/>
      <c r="FZQ806" s="49"/>
      <c r="FZR806" s="49"/>
      <c r="FZS806" s="49"/>
      <c r="FZT806" s="49"/>
      <c r="FZU806" s="49"/>
      <c r="FZV806" s="49"/>
      <c r="FZW806" s="49"/>
      <c r="FZX806" s="49"/>
      <c r="FZY806" s="49"/>
      <c r="FZZ806" s="49"/>
      <c r="GAA806" s="49"/>
      <c r="GAB806" s="49"/>
      <c r="GAC806" s="49"/>
      <c r="GAD806" s="49"/>
      <c r="GAE806" s="49"/>
      <c r="GAF806" s="49"/>
      <c r="GAG806" s="49"/>
      <c r="GAH806" s="49"/>
      <c r="GAI806" s="49"/>
      <c r="GAJ806" s="49"/>
      <c r="GAK806" s="49"/>
      <c r="GAL806" s="49"/>
      <c r="GAM806" s="49"/>
      <c r="GAN806" s="49"/>
      <c r="GAO806" s="49"/>
      <c r="GAP806" s="49"/>
      <c r="GAQ806" s="49"/>
      <c r="GAR806" s="49"/>
      <c r="GAS806" s="49"/>
      <c r="GAT806" s="49"/>
      <c r="GAU806" s="49"/>
      <c r="GAV806" s="49"/>
      <c r="GAW806" s="49"/>
      <c r="GAX806" s="49"/>
      <c r="GAY806" s="49"/>
      <c r="GAZ806" s="49"/>
      <c r="GBA806" s="49"/>
      <c r="GBB806" s="49"/>
      <c r="GBC806" s="49"/>
      <c r="GBD806" s="49"/>
      <c r="GBE806" s="49"/>
      <c r="GBF806" s="49"/>
      <c r="GBG806" s="49"/>
      <c r="GBH806" s="49"/>
      <c r="GBI806" s="49"/>
      <c r="GBJ806" s="49"/>
      <c r="GBK806" s="49"/>
      <c r="GBL806" s="49"/>
      <c r="GBM806" s="49"/>
      <c r="GBN806" s="49"/>
      <c r="GBO806" s="49"/>
      <c r="GBP806" s="49"/>
      <c r="GBQ806" s="49"/>
      <c r="GBR806" s="49"/>
      <c r="GBS806" s="49"/>
      <c r="GBT806" s="49"/>
      <c r="GBU806" s="49"/>
      <c r="GBV806" s="49"/>
      <c r="GBW806" s="49"/>
      <c r="GBX806" s="49"/>
      <c r="GBY806" s="49"/>
      <c r="GBZ806" s="49"/>
      <c r="GCA806" s="49"/>
      <c r="GCB806" s="49"/>
      <c r="GCC806" s="49"/>
      <c r="GCD806" s="49"/>
      <c r="GCE806" s="49"/>
      <c r="GCF806" s="49"/>
      <c r="GCG806" s="49"/>
      <c r="GCH806" s="49"/>
      <c r="GCI806" s="49"/>
      <c r="GCJ806" s="49"/>
      <c r="GCK806" s="49"/>
      <c r="GCL806" s="49"/>
      <c r="GCM806" s="49"/>
      <c r="GCN806" s="49"/>
      <c r="GCO806" s="49"/>
      <c r="GCP806" s="49"/>
      <c r="GCQ806" s="49"/>
      <c r="GCR806" s="49"/>
      <c r="GCS806" s="49"/>
      <c r="GCT806" s="49"/>
      <c r="GCU806" s="49"/>
      <c r="GCV806" s="49"/>
      <c r="GCW806" s="49"/>
      <c r="GCX806" s="49"/>
      <c r="GCY806" s="49"/>
      <c r="GCZ806" s="49"/>
      <c r="GDA806" s="49"/>
      <c r="GDB806" s="49"/>
      <c r="GDC806" s="49"/>
      <c r="GDD806" s="49"/>
      <c r="GDE806" s="49"/>
      <c r="GDF806" s="49"/>
      <c r="GDG806" s="49"/>
      <c r="GDH806" s="49"/>
      <c r="GDI806" s="49"/>
      <c r="GDJ806" s="49"/>
      <c r="GDK806" s="49"/>
      <c r="GDL806" s="49"/>
      <c r="GDM806" s="49"/>
      <c r="GDN806" s="49"/>
      <c r="GDO806" s="49"/>
      <c r="GDP806" s="49"/>
      <c r="GDQ806" s="49"/>
      <c r="GDR806" s="49"/>
      <c r="GDS806" s="49"/>
      <c r="GDT806" s="49"/>
      <c r="GDU806" s="49"/>
      <c r="GDV806" s="49"/>
      <c r="GDW806" s="49"/>
      <c r="GDX806" s="49"/>
      <c r="GDY806" s="49"/>
      <c r="GDZ806" s="49"/>
      <c r="GEA806" s="49"/>
      <c r="GEB806" s="49"/>
      <c r="GEC806" s="49"/>
      <c r="GED806" s="49"/>
      <c r="GEE806" s="49"/>
      <c r="GEF806" s="49"/>
      <c r="GEG806" s="49"/>
      <c r="GEH806" s="49"/>
      <c r="GEI806" s="49"/>
      <c r="GEJ806" s="49"/>
      <c r="GEK806" s="49"/>
      <c r="GEL806" s="49"/>
      <c r="GEM806" s="49"/>
      <c r="GEN806" s="49"/>
      <c r="GEO806" s="49"/>
      <c r="GEP806" s="49"/>
      <c r="GEQ806" s="49"/>
      <c r="GER806" s="49"/>
      <c r="GES806" s="49"/>
      <c r="GET806" s="49"/>
      <c r="GEU806" s="49"/>
      <c r="GEV806" s="49"/>
      <c r="GEW806" s="49"/>
      <c r="GEX806" s="49"/>
      <c r="GEY806" s="49"/>
      <c r="GEZ806" s="49"/>
      <c r="GFA806" s="49"/>
      <c r="GFB806" s="49"/>
      <c r="GFC806" s="49"/>
      <c r="GFD806" s="49"/>
      <c r="GFE806" s="49"/>
      <c r="GFF806" s="49"/>
      <c r="GFG806" s="49"/>
      <c r="GFH806" s="49"/>
      <c r="GFI806" s="49"/>
      <c r="GFJ806" s="49"/>
      <c r="GFK806" s="49"/>
      <c r="GFL806" s="49"/>
      <c r="GFM806" s="49"/>
      <c r="GFN806" s="49"/>
      <c r="GFO806" s="49"/>
      <c r="GFP806" s="49"/>
      <c r="GFQ806" s="49"/>
      <c r="GFR806" s="49"/>
      <c r="GFS806" s="49"/>
      <c r="GFT806" s="49"/>
      <c r="GFU806" s="49"/>
      <c r="GFV806" s="49"/>
      <c r="GFW806" s="49"/>
      <c r="GFX806" s="49"/>
      <c r="GFY806" s="49"/>
      <c r="GFZ806" s="49"/>
      <c r="GGA806" s="49"/>
      <c r="GGB806" s="49"/>
      <c r="GGC806" s="49"/>
      <c r="GGD806" s="49"/>
      <c r="GGE806" s="49"/>
      <c r="GGF806" s="49"/>
      <c r="GGG806" s="49"/>
      <c r="GGH806" s="49"/>
      <c r="GGI806" s="49"/>
      <c r="GGJ806" s="49"/>
      <c r="GGK806" s="49"/>
      <c r="GGL806" s="49"/>
      <c r="GGM806" s="49"/>
      <c r="GGN806" s="49"/>
      <c r="GGO806" s="49"/>
      <c r="GGP806" s="49"/>
      <c r="GGQ806" s="49"/>
      <c r="GGR806" s="49"/>
      <c r="GGS806" s="49"/>
      <c r="GGT806" s="49"/>
      <c r="GGU806" s="49"/>
      <c r="GGV806" s="49"/>
      <c r="GGW806" s="49"/>
      <c r="GGX806" s="49"/>
      <c r="GGY806" s="49"/>
      <c r="GGZ806" s="49"/>
      <c r="GHA806" s="49"/>
      <c r="GHB806" s="49"/>
      <c r="GHC806" s="49"/>
      <c r="GHD806" s="49"/>
      <c r="GHE806" s="49"/>
      <c r="GHF806" s="49"/>
      <c r="GHG806" s="49"/>
      <c r="GHH806" s="49"/>
      <c r="GHI806" s="49"/>
      <c r="GHJ806" s="49"/>
      <c r="GHK806" s="49"/>
      <c r="GHL806" s="49"/>
      <c r="GHM806" s="49"/>
      <c r="GHN806" s="49"/>
      <c r="GHO806" s="49"/>
      <c r="GHP806" s="49"/>
      <c r="GHQ806" s="49"/>
      <c r="GHR806" s="49"/>
      <c r="GHS806" s="49"/>
      <c r="GHT806" s="49"/>
      <c r="GHU806" s="49"/>
      <c r="GHV806" s="49"/>
      <c r="GHW806" s="49"/>
      <c r="GHX806" s="49"/>
      <c r="GHY806" s="49"/>
      <c r="GHZ806" s="49"/>
      <c r="GIA806" s="49"/>
      <c r="GIB806" s="49"/>
      <c r="GIC806" s="49"/>
      <c r="GID806" s="49"/>
      <c r="GIE806" s="49"/>
      <c r="GIF806" s="49"/>
      <c r="GIG806" s="49"/>
      <c r="GIH806" s="49"/>
      <c r="GII806" s="49"/>
      <c r="GIJ806" s="49"/>
      <c r="GIK806" s="49"/>
      <c r="GIL806" s="49"/>
      <c r="GIM806" s="49"/>
      <c r="GIN806" s="49"/>
      <c r="GIO806" s="49"/>
      <c r="GIP806" s="49"/>
      <c r="GIQ806" s="49"/>
      <c r="GIR806" s="49"/>
      <c r="GIS806" s="49"/>
      <c r="GIT806" s="49"/>
      <c r="GIU806" s="49"/>
      <c r="GIV806" s="49"/>
      <c r="GIW806" s="49"/>
      <c r="GIX806" s="49"/>
      <c r="GIY806" s="49"/>
      <c r="GIZ806" s="49"/>
      <c r="GJA806" s="49"/>
      <c r="GJB806" s="49"/>
      <c r="GJC806" s="49"/>
      <c r="GJD806" s="49"/>
      <c r="GJE806" s="49"/>
      <c r="GJF806" s="49"/>
      <c r="GJG806" s="49"/>
      <c r="GJH806" s="49"/>
      <c r="GJI806" s="49"/>
      <c r="GJJ806" s="49"/>
      <c r="GJK806" s="49"/>
      <c r="GJL806" s="49"/>
      <c r="GJM806" s="49"/>
      <c r="GJN806" s="49"/>
      <c r="GJO806" s="49"/>
      <c r="GJP806" s="49"/>
      <c r="GJQ806" s="49"/>
      <c r="GJR806" s="49"/>
      <c r="GJS806" s="49"/>
      <c r="GJT806" s="49"/>
      <c r="GJU806" s="49"/>
      <c r="GJV806" s="49"/>
      <c r="GJW806" s="49"/>
      <c r="GJX806" s="49"/>
      <c r="GJY806" s="49"/>
      <c r="GJZ806" s="49"/>
      <c r="GKA806" s="49"/>
      <c r="GKB806" s="49"/>
      <c r="GKC806" s="49"/>
      <c r="GKD806" s="49"/>
      <c r="GKE806" s="49"/>
      <c r="GKF806" s="49"/>
      <c r="GKG806" s="49"/>
      <c r="GKH806" s="49"/>
      <c r="GKI806" s="49"/>
      <c r="GKJ806" s="49"/>
      <c r="GKK806" s="49"/>
      <c r="GKL806" s="49"/>
      <c r="GKM806" s="49"/>
      <c r="GKN806" s="49"/>
      <c r="GKO806" s="49"/>
      <c r="GKP806" s="49"/>
      <c r="GKQ806" s="49"/>
      <c r="GKR806" s="49"/>
      <c r="GKS806" s="49"/>
      <c r="GKT806" s="49"/>
      <c r="GKU806" s="49"/>
      <c r="GKV806" s="49"/>
      <c r="GKW806" s="49"/>
      <c r="GKX806" s="49"/>
      <c r="GKY806" s="49"/>
      <c r="GKZ806" s="49"/>
      <c r="GLA806" s="49"/>
      <c r="GLB806" s="49"/>
      <c r="GLC806" s="49"/>
      <c r="GLD806" s="49"/>
      <c r="GLE806" s="49"/>
      <c r="GLF806" s="49"/>
      <c r="GLG806" s="49"/>
      <c r="GLH806" s="49"/>
      <c r="GLI806" s="49"/>
      <c r="GLJ806" s="49"/>
      <c r="GLK806" s="49"/>
      <c r="GLL806" s="49"/>
      <c r="GLM806" s="49"/>
      <c r="GLN806" s="49"/>
      <c r="GLO806" s="49"/>
      <c r="GLP806" s="49"/>
      <c r="GLQ806" s="49"/>
      <c r="GLR806" s="49"/>
      <c r="GLS806" s="49"/>
      <c r="GLT806" s="49"/>
      <c r="GLU806" s="49"/>
      <c r="GLV806" s="49"/>
      <c r="GLW806" s="49"/>
      <c r="GLX806" s="49"/>
      <c r="GLY806" s="49"/>
      <c r="GLZ806" s="49"/>
      <c r="GMA806" s="49"/>
      <c r="GMB806" s="49"/>
      <c r="GMC806" s="49"/>
      <c r="GMD806" s="49"/>
      <c r="GME806" s="49"/>
      <c r="GMF806" s="49"/>
      <c r="GMG806" s="49"/>
      <c r="GMH806" s="49"/>
      <c r="GMI806" s="49"/>
      <c r="GMJ806" s="49"/>
      <c r="GMK806" s="49"/>
      <c r="GML806" s="49"/>
      <c r="GMM806" s="49"/>
      <c r="GMN806" s="49"/>
      <c r="GMO806" s="49"/>
      <c r="GMP806" s="49"/>
      <c r="GMQ806" s="49"/>
      <c r="GMR806" s="49"/>
      <c r="GMS806" s="49"/>
      <c r="GMT806" s="49"/>
      <c r="GMU806" s="49"/>
      <c r="GMV806" s="49"/>
      <c r="GMW806" s="49"/>
      <c r="GMX806" s="49"/>
      <c r="GMY806" s="49"/>
      <c r="GMZ806" s="49"/>
      <c r="GNA806" s="49"/>
      <c r="GNB806" s="49"/>
      <c r="GNC806" s="49"/>
      <c r="GND806" s="49"/>
      <c r="GNE806" s="49"/>
      <c r="GNF806" s="49"/>
      <c r="GNG806" s="49"/>
      <c r="GNH806" s="49"/>
      <c r="GNI806" s="49"/>
      <c r="GNJ806" s="49"/>
      <c r="GNK806" s="49"/>
      <c r="GNL806" s="49"/>
      <c r="GNM806" s="49"/>
      <c r="GNN806" s="49"/>
      <c r="GNO806" s="49"/>
      <c r="GNP806" s="49"/>
      <c r="GNQ806" s="49"/>
      <c r="GNR806" s="49"/>
      <c r="GNS806" s="49"/>
      <c r="GNT806" s="49"/>
      <c r="GNU806" s="49"/>
      <c r="GNV806" s="49"/>
      <c r="GNW806" s="49"/>
      <c r="GNX806" s="49"/>
      <c r="GNY806" s="49"/>
      <c r="GNZ806" s="49"/>
      <c r="GOA806" s="49"/>
      <c r="GOB806" s="49"/>
      <c r="GOC806" s="49"/>
      <c r="GOD806" s="49"/>
      <c r="GOE806" s="49"/>
      <c r="GOF806" s="49"/>
      <c r="GOG806" s="49"/>
      <c r="GOH806" s="49"/>
      <c r="GOI806" s="49"/>
      <c r="GOJ806" s="49"/>
      <c r="GOK806" s="49"/>
      <c r="GOL806" s="49"/>
      <c r="GOM806" s="49"/>
      <c r="GON806" s="49"/>
      <c r="GOO806" s="49"/>
      <c r="GOP806" s="49"/>
      <c r="GOQ806" s="49"/>
      <c r="GOR806" s="49"/>
      <c r="GOS806" s="49"/>
      <c r="GOT806" s="49"/>
      <c r="GOU806" s="49"/>
      <c r="GOV806" s="49"/>
      <c r="GOW806" s="49"/>
      <c r="GOX806" s="49"/>
      <c r="GOY806" s="49"/>
      <c r="GOZ806" s="49"/>
      <c r="GPA806" s="49"/>
      <c r="GPB806" s="49"/>
      <c r="GPC806" s="49"/>
      <c r="GPD806" s="49"/>
      <c r="GPE806" s="49"/>
      <c r="GPF806" s="49"/>
      <c r="GPG806" s="49"/>
      <c r="GPH806" s="49"/>
      <c r="GPI806" s="49"/>
      <c r="GPJ806" s="49"/>
      <c r="GPK806" s="49"/>
      <c r="GPL806" s="49"/>
      <c r="GPM806" s="49"/>
      <c r="GPN806" s="49"/>
      <c r="GPO806" s="49"/>
      <c r="GPP806" s="49"/>
      <c r="GPQ806" s="49"/>
      <c r="GPR806" s="49"/>
      <c r="GPS806" s="49"/>
      <c r="GPT806" s="49"/>
      <c r="GPU806" s="49"/>
      <c r="GPV806" s="49"/>
      <c r="GPW806" s="49"/>
      <c r="GPX806" s="49"/>
      <c r="GPY806" s="49"/>
      <c r="GPZ806" s="49"/>
      <c r="GQA806" s="49"/>
      <c r="GQB806" s="49"/>
      <c r="GQC806" s="49"/>
      <c r="GQD806" s="49"/>
      <c r="GQE806" s="49"/>
      <c r="GQF806" s="49"/>
      <c r="GQG806" s="49"/>
      <c r="GQH806" s="49"/>
      <c r="GQI806" s="49"/>
      <c r="GQJ806" s="49"/>
      <c r="GQK806" s="49"/>
      <c r="GQL806" s="49"/>
      <c r="GQM806" s="49"/>
      <c r="GQN806" s="49"/>
      <c r="GQO806" s="49"/>
      <c r="GQP806" s="49"/>
      <c r="GQQ806" s="49"/>
      <c r="GQR806" s="49"/>
      <c r="GQS806" s="49"/>
      <c r="GQT806" s="49"/>
      <c r="GQU806" s="49"/>
      <c r="GQV806" s="49"/>
      <c r="GQW806" s="49"/>
      <c r="GQX806" s="49"/>
      <c r="GQY806" s="49"/>
      <c r="GQZ806" s="49"/>
      <c r="GRA806" s="49"/>
      <c r="GRB806" s="49"/>
      <c r="GRC806" s="49"/>
      <c r="GRD806" s="49"/>
      <c r="GRE806" s="49"/>
      <c r="GRF806" s="49"/>
      <c r="GRG806" s="49"/>
      <c r="GRH806" s="49"/>
      <c r="GRI806" s="49"/>
      <c r="GRJ806" s="49"/>
      <c r="GRK806" s="49"/>
      <c r="GRL806" s="49"/>
      <c r="GRM806" s="49"/>
      <c r="GRN806" s="49"/>
      <c r="GRO806" s="49"/>
      <c r="GRP806" s="49"/>
      <c r="GRQ806" s="49"/>
      <c r="GRR806" s="49"/>
      <c r="GRS806" s="49"/>
      <c r="GRT806" s="49"/>
      <c r="GRU806" s="49"/>
      <c r="GRV806" s="49"/>
      <c r="GRW806" s="49"/>
      <c r="GRX806" s="49"/>
      <c r="GRY806" s="49"/>
      <c r="GRZ806" s="49"/>
      <c r="GSA806" s="49"/>
      <c r="GSB806" s="49"/>
      <c r="GSC806" s="49"/>
      <c r="GSD806" s="49"/>
      <c r="GSE806" s="49"/>
      <c r="GSF806" s="49"/>
      <c r="GSG806" s="49"/>
      <c r="GSH806" s="49"/>
      <c r="GSI806" s="49"/>
      <c r="GSJ806" s="49"/>
      <c r="GSK806" s="49"/>
      <c r="GSL806" s="49"/>
      <c r="GSM806" s="49"/>
      <c r="GSN806" s="49"/>
      <c r="GSO806" s="49"/>
      <c r="GSP806" s="49"/>
      <c r="GSQ806" s="49"/>
      <c r="GSR806" s="49"/>
      <c r="GSS806" s="49"/>
      <c r="GST806" s="49"/>
      <c r="GSU806" s="49"/>
      <c r="GSV806" s="49"/>
      <c r="GSW806" s="49"/>
      <c r="GSX806" s="49"/>
      <c r="GSY806" s="49"/>
      <c r="GSZ806" s="49"/>
      <c r="GTA806" s="49"/>
      <c r="GTB806" s="49"/>
      <c r="GTC806" s="49"/>
      <c r="GTD806" s="49"/>
      <c r="GTE806" s="49"/>
      <c r="GTF806" s="49"/>
      <c r="GTG806" s="49"/>
      <c r="GTH806" s="49"/>
      <c r="GTI806" s="49"/>
      <c r="GTJ806" s="49"/>
      <c r="GTK806" s="49"/>
      <c r="GTL806" s="49"/>
      <c r="GTM806" s="49"/>
      <c r="GTN806" s="49"/>
      <c r="GTO806" s="49"/>
      <c r="GTP806" s="49"/>
      <c r="GTQ806" s="49"/>
      <c r="GTR806" s="49"/>
      <c r="GTS806" s="49"/>
      <c r="GTT806" s="49"/>
      <c r="GTU806" s="49"/>
      <c r="GTV806" s="49"/>
      <c r="GTW806" s="49"/>
      <c r="GTX806" s="49"/>
      <c r="GTY806" s="49"/>
      <c r="GTZ806" s="49"/>
      <c r="GUA806" s="49"/>
      <c r="GUB806" s="49"/>
      <c r="GUC806" s="49"/>
      <c r="GUD806" s="49"/>
      <c r="GUE806" s="49"/>
      <c r="GUF806" s="49"/>
      <c r="GUG806" s="49"/>
      <c r="GUH806" s="49"/>
      <c r="GUI806" s="49"/>
      <c r="GUJ806" s="49"/>
      <c r="GUK806" s="49"/>
      <c r="GUL806" s="49"/>
      <c r="GUM806" s="49"/>
      <c r="GUN806" s="49"/>
      <c r="GUO806" s="49"/>
      <c r="GUP806" s="49"/>
      <c r="GUQ806" s="49"/>
      <c r="GUR806" s="49"/>
      <c r="GUS806" s="49"/>
      <c r="GUT806" s="49"/>
      <c r="GUU806" s="49"/>
      <c r="GUV806" s="49"/>
      <c r="GUW806" s="49"/>
      <c r="GUX806" s="49"/>
      <c r="GUY806" s="49"/>
      <c r="GUZ806" s="49"/>
      <c r="GVA806" s="49"/>
      <c r="GVB806" s="49"/>
      <c r="GVC806" s="49"/>
      <c r="GVD806" s="49"/>
      <c r="GVE806" s="49"/>
      <c r="GVF806" s="49"/>
      <c r="GVG806" s="49"/>
      <c r="GVH806" s="49"/>
      <c r="GVI806" s="49"/>
      <c r="GVJ806" s="49"/>
      <c r="GVK806" s="49"/>
      <c r="GVL806" s="49"/>
      <c r="GVM806" s="49"/>
      <c r="GVN806" s="49"/>
      <c r="GVO806" s="49"/>
      <c r="GVP806" s="49"/>
      <c r="GVQ806" s="49"/>
      <c r="GVR806" s="49"/>
      <c r="GVS806" s="49"/>
      <c r="GVT806" s="49"/>
      <c r="GVU806" s="49"/>
      <c r="GVV806" s="49"/>
      <c r="GVW806" s="49"/>
      <c r="GVX806" s="49"/>
      <c r="GVY806" s="49"/>
      <c r="GVZ806" s="49"/>
      <c r="GWA806" s="49"/>
      <c r="GWB806" s="49"/>
      <c r="GWC806" s="49"/>
      <c r="GWD806" s="49"/>
      <c r="GWE806" s="49"/>
      <c r="GWF806" s="49"/>
      <c r="GWG806" s="49"/>
      <c r="GWH806" s="49"/>
      <c r="GWI806" s="49"/>
      <c r="GWJ806" s="49"/>
      <c r="GWK806" s="49"/>
      <c r="GWL806" s="49"/>
      <c r="GWM806" s="49"/>
      <c r="GWN806" s="49"/>
      <c r="GWO806" s="49"/>
      <c r="GWP806" s="49"/>
      <c r="GWQ806" s="49"/>
      <c r="GWR806" s="49"/>
      <c r="GWS806" s="49"/>
      <c r="GWT806" s="49"/>
      <c r="GWU806" s="49"/>
      <c r="GWV806" s="49"/>
      <c r="GWW806" s="49"/>
      <c r="GWX806" s="49"/>
      <c r="GWY806" s="49"/>
      <c r="GWZ806" s="49"/>
      <c r="GXA806" s="49"/>
      <c r="GXB806" s="49"/>
      <c r="GXC806" s="49"/>
      <c r="GXD806" s="49"/>
      <c r="GXE806" s="49"/>
      <c r="GXF806" s="49"/>
      <c r="GXG806" s="49"/>
      <c r="GXH806" s="49"/>
      <c r="GXI806" s="49"/>
      <c r="GXJ806" s="49"/>
      <c r="GXK806" s="49"/>
      <c r="GXL806" s="49"/>
      <c r="GXM806" s="49"/>
      <c r="GXN806" s="49"/>
      <c r="GXO806" s="49"/>
      <c r="GXP806" s="49"/>
      <c r="GXQ806" s="49"/>
      <c r="GXR806" s="49"/>
      <c r="GXS806" s="49"/>
      <c r="GXT806" s="49"/>
      <c r="GXU806" s="49"/>
      <c r="GXV806" s="49"/>
      <c r="GXW806" s="49"/>
      <c r="GXX806" s="49"/>
      <c r="GXY806" s="49"/>
      <c r="GXZ806" s="49"/>
      <c r="GYA806" s="49"/>
      <c r="GYB806" s="49"/>
      <c r="GYC806" s="49"/>
      <c r="GYD806" s="49"/>
      <c r="GYE806" s="49"/>
      <c r="GYF806" s="49"/>
      <c r="GYG806" s="49"/>
      <c r="GYH806" s="49"/>
      <c r="GYI806" s="49"/>
      <c r="GYJ806" s="49"/>
      <c r="GYK806" s="49"/>
      <c r="GYL806" s="49"/>
      <c r="GYM806" s="49"/>
      <c r="GYN806" s="49"/>
      <c r="GYO806" s="49"/>
      <c r="GYP806" s="49"/>
      <c r="GYQ806" s="49"/>
      <c r="GYR806" s="49"/>
      <c r="GYS806" s="49"/>
      <c r="GYT806" s="49"/>
      <c r="GYU806" s="49"/>
      <c r="GYV806" s="49"/>
      <c r="GYW806" s="49"/>
      <c r="GYX806" s="49"/>
      <c r="GYY806" s="49"/>
      <c r="GYZ806" s="49"/>
      <c r="GZA806" s="49"/>
      <c r="GZB806" s="49"/>
      <c r="GZC806" s="49"/>
      <c r="GZD806" s="49"/>
      <c r="GZE806" s="49"/>
      <c r="GZF806" s="49"/>
      <c r="GZG806" s="49"/>
      <c r="GZH806" s="49"/>
      <c r="GZI806" s="49"/>
      <c r="GZJ806" s="49"/>
      <c r="GZK806" s="49"/>
      <c r="GZL806" s="49"/>
      <c r="GZM806" s="49"/>
      <c r="GZN806" s="49"/>
      <c r="GZO806" s="49"/>
      <c r="GZP806" s="49"/>
      <c r="GZQ806" s="49"/>
      <c r="GZR806" s="49"/>
      <c r="GZS806" s="49"/>
      <c r="GZT806" s="49"/>
      <c r="GZU806" s="49"/>
      <c r="GZV806" s="49"/>
      <c r="GZW806" s="49"/>
      <c r="GZX806" s="49"/>
      <c r="GZY806" s="49"/>
      <c r="GZZ806" s="49"/>
      <c r="HAA806" s="49"/>
      <c r="HAB806" s="49"/>
      <c r="HAC806" s="49"/>
      <c r="HAD806" s="49"/>
      <c r="HAE806" s="49"/>
      <c r="HAF806" s="49"/>
      <c r="HAG806" s="49"/>
      <c r="HAH806" s="49"/>
      <c r="HAI806" s="49"/>
      <c r="HAJ806" s="49"/>
      <c r="HAK806" s="49"/>
      <c r="HAL806" s="49"/>
      <c r="HAM806" s="49"/>
      <c r="HAN806" s="49"/>
      <c r="HAO806" s="49"/>
      <c r="HAP806" s="49"/>
      <c r="HAQ806" s="49"/>
      <c r="HAR806" s="49"/>
      <c r="HAS806" s="49"/>
      <c r="HAT806" s="49"/>
      <c r="HAU806" s="49"/>
      <c r="HAV806" s="49"/>
      <c r="HAW806" s="49"/>
      <c r="HAX806" s="49"/>
      <c r="HAY806" s="49"/>
      <c r="HAZ806" s="49"/>
      <c r="HBA806" s="49"/>
      <c r="HBB806" s="49"/>
      <c r="HBC806" s="49"/>
      <c r="HBD806" s="49"/>
      <c r="HBE806" s="49"/>
      <c r="HBF806" s="49"/>
      <c r="HBG806" s="49"/>
      <c r="HBH806" s="49"/>
      <c r="HBI806" s="49"/>
      <c r="HBJ806" s="49"/>
      <c r="HBK806" s="49"/>
      <c r="HBL806" s="49"/>
      <c r="HBM806" s="49"/>
      <c r="HBN806" s="49"/>
      <c r="HBO806" s="49"/>
      <c r="HBP806" s="49"/>
      <c r="HBQ806" s="49"/>
      <c r="HBR806" s="49"/>
      <c r="HBS806" s="49"/>
      <c r="HBT806" s="49"/>
      <c r="HBU806" s="49"/>
      <c r="HBV806" s="49"/>
      <c r="HBW806" s="49"/>
      <c r="HBX806" s="49"/>
      <c r="HBY806" s="49"/>
      <c r="HBZ806" s="49"/>
      <c r="HCA806" s="49"/>
      <c r="HCB806" s="49"/>
      <c r="HCC806" s="49"/>
      <c r="HCD806" s="49"/>
      <c r="HCE806" s="49"/>
      <c r="HCF806" s="49"/>
      <c r="HCG806" s="49"/>
      <c r="HCH806" s="49"/>
      <c r="HCI806" s="49"/>
      <c r="HCJ806" s="49"/>
      <c r="HCK806" s="49"/>
      <c r="HCL806" s="49"/>
      <c r="HCM806" s="49"/>
      <c r="HCN806" s="49"/>
      <c r="HCO806" s="49"/>
      <c r="HCP806" s="49"/>
      <c r="HCQ806" s="49"/>
      <c r="HCR806" s="49"/>
      <c r="HCS806" s="49"/>
      <c r="HCT806" s="49"/>
      <c r="HCU806" s="49"/>
      <c r="HCV806" s="49"/>
      <c r="HCW806" s="49"/>
      <c r="HCX806" s="49"/>
      <c r="HCY806" s="49"/>
      <c r="HCZ806" s="49"/>
      <c r="HDA806" s="49"/>
      <c r="HDB806" s="49"/>
      <c r="HDC806" s="49"/>
      <c r="HDD806" s="49"/>
      <c r="HDE806" s="49"/>
      <c r="HDF806" s="49"/>
      <c r="HDG806" s="49"/>
      <c r="HDH806" s="49"/>
      <c r="HDI806" s="49"/>
      <c r="HDJ806" s="49"/>
      <c r="HDK806" s="49"/>
      <c r="HDL806" s="49"/>
      <c r="HDM806" s="49"/>
      <c r="HDN806" s="49"/>
      <c r="HDO806" s="49"/>
      <c r="HDP806" s="49"/>
      <c r="HDQ806" s="49"/>
      <c r="HDR806" s="49"/>
      <c r="HDS806" s="49"/>
      <c r="HDT806" s="49"/>
      <c r="HDU806" s="49"/>
      <c r="HDV806" s="49"/>
      <c r="HDW806" s="49"/>
      <c r="HDX806" s="49"/>
      <c r="HDY806" s="49"/>
      <c r="HDZ806" s="49"/>
      <c r="HEA806" s="49"/>
      <c r="HEB806" s="49"/>
      <c r="HEC806" s="49"/>
      <c r="HED806" s="49"/>
      <c r="HEE806" s="49"/>
      <c r="HEF806" s="49"/>
      <c r="HEG806" s="49"/>
      <c r="HEH806" s="49"/>
      <c r="HEI806" s="49"/>
      <c r="HEJ806" s="49"/>
      <c r="HEK806" s="49"/>
      <c r="HEL806" s="49"/>
      <c r="HEM806" s="49"/>
      <c r="HEN806" s="49"/>
      <c r="HEO806" s="49"/>
      <c r="HEP806" s="49"/>
      <c r="HEQ806" s="49"/>
      <c r="HER806" s="49"/>
      <c r="HES806" s="49"/>
      <c r="HET806" s="49"/>
      <c r="HEU806" s="49"/>
      <c r="HEV806" s="49"/>
      <c r="HEW806" s="49"/>
      <c r="HEX806" s="49"/>
      <c r="HEY806" s="49"/>
      <c r="HEZ806" s="49"/>
      <c r="HFA806" s="49"/>
      <c r="HFB806" s="49"/>
      <c r="HFC806" s="49"/>
      <c r="HFD806" s="49"/>
      <c r="HFE806" s="49"/>
      <c r="HFF806" s="49"/>
      <c r="HFG806" s="49"/>
      <c r="HFH806" s="49"/>
      <c r="HFI806" s="49"/>
      <c r="HFJ806" s="49"/>
      <c r="HFK806" s="49"/>
      <c r="HFL806" s="49"/>
      <c r="HFM806" s="49"/>
      <c r="HFN806" s="49"/>
      <c r="HFO806" s="49"/>
      <c r="HFP806" s="49"/>
      <c r="HFQ806" s="49"/>
      <c r="HFR806" s="49"/>
      <c r="HFS806" s="49"/>
      <c r="HFT806" s="49"/>
      <c r="HFU806" s="49"/>
      <c r="HFV806" s="49"/>
      <c r="HFW806" s="49"/>
      <c r="HFX806" s="49"/>
      <c r="HFY806" s="49"/>
      <c r="HFZ806" s="49"/>
      <c r="HGA806" s="49"/>
      <c r="HGB806" s="49"/>
      <c r="HGC806" s="49"/>
      <c r="HGD806" s="49"/>
      <c r="HGE806" s="49"/>
      <c r="HGF806" s="49"/>
      <c r="HGG806" s="49"/>
      <c r="HGH806" s="49"/>
      <c r="HGI806" s="49"/>
      <c r="HGJ806" s="49"/>
      <c r="HGK806" s="49"/>
      <c r="HGL806" s="49"/>
      <c r="HGM806" s="49"/>
      <c r="HGN806" s="49"/>
      <c r="HGO806" s="49"/>
      <c r="HGP806" s="49"/>
      <c r="HGQ806" s="49"/>
      <c r="HGR806" s="49"/>
      <c r="HGS806" s="49"/>
      <c r="HGT806" s="49"/>
      <c r="HGU806" s="49"/>
      <c r="HGV806" s="49"/>
      <c r="HGW806" s="49"/>
      <c r="HGX806" s="49"/>
      <c r="HGY806" s="49"/>
      <c r="HGZ806" s="49"/>
      <c r="HHA806" s="49"/>
      <c r="HHB806" s="49"/>
      <c r="HHC806" s="49"/>
      <c r="HHD806" s="49"/>
      <c r="HHE806" s="49"/>
      <c r="HHF806" s="49"/>
      <c r="HHG806" s="49"/>
      <c r="HHH806" s="49"/>
      <c r="HHI806" s="49"/>
      <c r="HHJ806" s="49"/>
      <c r="HHK806" s="49"/>
      <c r="HHL806" s="49"/>
      <c r="HHM806" s="49"/>
      <c r="HHN806" s="49"/>
      <c r="HHO806" s="49"/>
      <c r="HHP806" s="49"/>
      <c r="HHQ806" s="49"/>
      <c r="HHR806" s="49"/>
      <c r="HHS806" s="49"/>
      <c r="HHT806" s="49"/>
      <c r="HHU806" s="49"/>
      <c r="HHV806" s="49"/>
      <c r="HHW806" s="49"/>
      <c r="HHX806" s="49"/>
      <c r="HHY806" s="49"/>
      <c r="HHZ806" s="49"/>
      <c r="HIA806" s="49"/>
      <c r="HIB806" s="49"/>
      <c r="HIC806" s="49"/>
      <c r="HID806" s="49"/>
      <c r="HIE806" s="49"/>
      <c r="HIF806" s="49"/>
      <c r="HIG806" s="49"/>
      <c r="HIH806" s="49"/>
      <c r="HII806" s="49"/>
      <c r="HIJ806" s="49"/>
      <c r="HIK806" s="49"/>
      <c r="HIL806" s="49"/>
      <c r="HIM806" s="49"/>
      <c r="HIN806" s="49"/>
      <c r="HIO806" s="49"/>
      <c r="HIP806" s="49"/>
      <c r="HIQ806" s="49"/>
      <c r="HIR806" s="49"/>
      <c r="HIS806" s="49"/>
      <c r="HIT806" s="49"/>
      <c r="HIU806" s="49"/>
      <c r="HIV806" s="49"/>
      <c r="HIW806" s="49"/>
      <c r="HIX806" s="49"/>
      <c r="HIY806" s="49"/>
      <c r="HIZ806" s="49"/>
      <c r="HJA806" s="49"/>
      <c r="HJB806" s="49"/>
      <c r="HJC806" s="49"/>
      <c r="HJD806" s="49"/>
      <c r="HJE806" s="49"/>
      <c r="HJF806" s="49"/>
      <c r="HJG806" s="49"/>
      <c r="HJH806" s="49"/>
      <c r="HJI806" s="49"/>
      <c r="HJJ806" s="49"/>
      <c r="HJK806" s="49"/>
      <c r="HJL806" s="49"/>
      <c r="HJM806" s="49"/>
      <c r="HJN806" s="49"/>
      <c r="HJO806" s="49"/>
      <c r="HJP806" s="49"/>
      <c r="HJQ806" s="49"/>
      <c r="HJR806" s="49"/>
      <c r="HJS806" s="49"/>
      <c r="HJT806" s="49"/>
      <c r="HJU806" s="49"/>
      <c r="HJV806" s="49"/>
      <c r="HJW806" s="49"/>
      <c r="HJX806" s="49"/>
      <c r="HJY806" s="49"/>
      <c r="HJZ806" s="49"/>
      <c r="HKA806" s="49"/>
      <c r="HKB806" s="49"/>
      <c r="HKC806" s="49"/>
      <c r="HKD806" s="49"/>
      <c r="HKE806" s="49"/>
      <c r="HKF806" s="49"/>
      <c r="HKG806" s="49"/>
      <c r="HKH806" s="49"/>
      <c r="HKI806" s="49"/>
      <c r="HKJ806" s="49"/>
      <c r="HKK806" s="49"/>
      <c r="HKL806" s="49"/>
      <c r="HKM806" s="49"/>
      <c r="HKN806" s="49"/>
      <c r="HKO806" s="49"/>
      <c r="HKP806" s="49"/>
      <c r="HKQ806" s="49"/>
      <c r="HKR806" s="49"/>
      <c r="HKS806" s="49"/>
      <c r="HKT806" s="49"/>
      <c r="HKU806" s="49"/>
      <c r="HKV806" s="49"/>
      <c r="HKW806" s="49"/>
      <c r="HKX806" s="49"/>
      <c r="HKY806" s="49"/>
      <c r="HKZ806" s="49"/>
      <c r="HLA806" s="49"/>
      <c r="HLB806" s="49"/>
      <c r="HLC806" s="49"/>
      <c r="HLD806" s="49"/>
      <c r="HLE806" s="49"/>
      <c r="HLF806" s="49"/>
      <c r="HLG806" s="49"/>
      <c r="HLH806" s="49"/>
      <c r="HLI806" s="49"/>
      <c r="HLJ806" s="49"/>
      <c r="HLK806" s="49"/>
      <c r="HLL806" s="49"/>
      <c r="HLM806" s="49"/>
      <c r="HLN806" s="49"/>
      <c r="HLO806" s="49"/>
      <c r="HLP806" s="49"/>
      <c r="HLQ806" s="49"/>
      <c r="HLR806" s="49"/>
      <c r="HLS806" s="49"/>
      <c r="HLT806" s="49"/>
      <c r="HLU806" s="49"/>
      <c r="HLV806" s="49"/>
      <c r="HLW806" s="49"/>
      <c r="HLX806" s="49"/>
      <c r="HLY806" s="49"/>
      <c r="HLZ806" s="49"/>
      <c r="HMA806" s="49"/>
      <c r="HMB806" s="49"/>
      <c r="HMC806" s="49"/>
      <c r="HMD806" s="49"/>
      <c r="HME806" s="49"/>
      <c r="HMF806" s="49"/>
      <c r="HMG806" s="49"/>
      <c r="HMH806" s="49"/>
      <c r="HMI806" s="49"/>
      <c r="HMJ806" s="49"/>
      <c r="HMK806" s="49"/>
      <c r="HML806" s="49"/>
      <c r="HMM806" s="49"/>
      <c r="HMN806" s="49"/>
      <c r="HMO806" s="49"/>
      <c r="HMP806" s="49"/>
      <c r="HMQ806" s="49"/>
      <c r="HMR806" s="49"/>
      <c r="HMS806" s="49"/>
      <c r="HMT806" s="49"/>
      <c r="HMU806" s="49"/>
      <c r="HMV806" s="49"/>
      <c r="HMW806" s="49"/>
      <c r="HMX806" s="49"/>
      <c r="HMY806" s="49"/>
      <c r="HMZ806" s="49"/>
      <c r="HNA806" s="49"/>
      <c r="HNB806" s="49"/>
      <c r="HNC806" s="49"/>
      <c r="HND806" s="49"/>
      <c r="HNE806" s="49"/>
      <c r="HNF806" s="49"/>
      <c r="HNG806" s="49"/>
      <c r="HNH806" s="49"/>
      <c r="HNI806" s="49"/>
      <c r="HNJ806" s="49"/>
      <c r="HNK806" s="49"/>
      <c r="HNL806" s="49"/>
      <c r="HNM806" s="49"/>
      <c r="HNN806" s="49"/>
      <c r="HNO806" s="49"/>
      <c r="HNP806" s="49"/>
      <c r="HNQ806" s="49"/>
      <c r="HNR806" s="49"/>
      <c r="HNS806" s="49"/>
      <c r="HNT806" s="49"/>
      <c r="HNU806" s="49"/>
      <c r="HNV806" s="49"/>
      <c r="HNW806" s="49"/>
      <c r="HNX806" s="49"/>
      <c r="HNY806" s="49"/>
      <c r="HNZ806" s="49"/>
      <c r="HOA806" s="49"/>
      <c r="HOB806" s="49"/>
      <c r="HOC806" s="49"/>
      <c r="HOD806" s="49"/>
      <c r="HOE806" s="49"/>
      <c r="HOF806" s="49"/>
      <c r="HOG806" s="49"/>
      <c r="HOH806" s="49"/>
      <c r="HOI806" s="49"/>
      <c r="HOJ806" s="49"/>
      <c r="HOK806" s="49"/>
      <c r="HOL806" s="49"/>
      <c r="HOM806" s="49"/>
      <c r="HON806" s="49"/>
      <c r="HOO806" s="49"/>
      <c r="HOP806" s="49"/>
      <c r="HOQ806" s="49"/>
      <c r="HOR806" s="49"/>
      <c r="HOS806" s="49"/>
      <c r="HOT806" s="49"/>
      <c r="HOU806" s="49"/>
      <c r="HOV806" s="49"/>
      <c r="HOW806" s="49"/>
      <c r="HOX806" s="49"/>
      <c r="HOY806" s="49"/>
      <c r="HOZ806" s="49"/>
      <c r="HPA806" s="49"/>
      <c r="HPB806" s="49"/>
      <c r="HPC806" s="49"/>
      <c r="HPD806" s="49"/>
      <c r="HPE806" s="49"/>
      <c r="HPF806" s="49"/>
      <c r="HPG806" s="49"/>
      <c r="HPH806" s="49"/>
      <c r="HPI806" s="49"/>
      <c r="HPJ806" s="49"/>
      <c r="HPK806" s="49"/>
      <c r="HPL806" s="49"/>
      <c r="HPM806" s="49"/>
      <c r="HPN806" s="49"/>
      <c r="HPO806" s="49"/>
      <c r="HPP806" s="49"/>
      <c r="HPQ806" s="49"/>
      <c r="HPR806" s="49"/>
      <c r="HPS806" s="49"/>
      <c r="HPT806" s="49"/>
      <c r="HPU806" s="49"/>
      <c r="HPV806" s="49"/>
      <c r="HPW806" s="49"/>
      <c r="HPX806" s="49"/>
      <c r="HPY806" s="49"/>
      <c r="HPZ806" s="49"/>
      <c r="HQA806" s="49"/>
      <c r="HQB806" s="49"/>
      <c r="HQC806" s="49"/>
      <c r="HQD806" s="49"/>
      <c r="HQE806" s="49"/>
      <c r="HQF806" s="49"/>
      <c r="HQG806" s="49"/>
      <c r="HQH806" s="49"/>
      <c r="HQI806" s="49"/>
      <c r="HQJ806" s="49"/>
      <c r="HQK806" s="49"/>
      <c r="HQL806" s="49"/>
      <c r="HQM806" s="49"/>
      <c r="HQN806" s="49"/>
      <c r="HQO806" s="49"/>
      <c r="HQP806" s="49"/>
      <c r="HQQ806" s="49"/>
      <c r="HQR806" s="49"/>
      <c r="HQS806" s="49"/>
      <c r="HQT806" s="49"/>
      <c r="HQU806" s="49"/>
      <c r="HQV806" s="49"/>
      <c r="HQW806" s="49"/>
      <c r="HQX806" s="49"/>
      <c r="HQY806" s="49"/>
      <c r="HQZ806" s="49"/>
      <c r="HRA806" s="49"/>
      <c r="HRB806" s="49"/>
      <c r="HRC806" s="49"/>
      <c r="HRD806" s="49"/>
      <c r="HRE806" s="49"/>
      <c r="HRF806" s="49"/>
      <c r="HRG806" s="49"/>
      <c r="HRH806" s="49"/>
      <c r="HRI806" s="49"/>
      <c r="HRJ806" s="49"/>
      <c r="HRK806" s="49"/>
      <c r="HRL806" s="49"/>
      <c r="HRM806" s="49"/>
      <c r="HRN806" s="49"/>
      <c r="HRO806" s="49"/>
      <c r="HRP806" s="49"/>
      <c r="HRQ806" s="49"/>
      <c r="HRR806" s="49"/>
      <c r="HRS806" s="49"/>
      <c r="HRT806" s="49"/>
      <c r="HRU806" s="49"/>
      <c r="HRV806" s="49"/>
      <c r="HRW806" s="49"/>
      <c r="HRX806" s="49"/>
      <c r="HRY806" s="49"/>
      <c r="HRZ806" s="49"/>
      <c r="HSA806" s="49"/>
      <c r="HSB806" s="49"/>
      <c r="HSC806" s="49"/>
      <c r="HSD806" s="49"/>
      <c r="HSE806" s="49"/>
      <c r="HSF806" s="49"/>
      <c r="HSG806" s="49"/>
      <c r="HSH806" s="49"/>
      <c r="HSI806" s="49"/>
      <c r="HSJ806" s="49"/>
      <c r="HSK806" s="49"/>
      <c r="HSL806" s="49"/>
      <c r="HSM806" s="49"/>
      <c r="HSN806" s="49"/>
      <c r="HSO806" s="49"/>
      <c r="HSP806" s="49"/>
      <c r="HSQ806" s="49"/>
      <c r="HSR806" s="49"/>
      <c r="HSS806" s="49"/>
      <c r="HST806" s="49"/>
      <c r="HSU806" s="49"/>
      <c r="HSV806" s="49"/>
      <c r="HSW806" s="49"/>
      <c r="HSX806" s="49"/>
      <c r="HSY806" s="49"/>
      <c r="HSZ806" s="49"/>
      <c r="HTA806" s="49"/>
      <c r="HTB806" s="49"/>
      <c r="HTC806" s="49"/>
      <c r="HTD806" s="49"/>
      <c r="HTE806" s="49"/>
      <c r="HTF806" s="49"/>
      <c r="HTG806" s="49"/>
      <c r="HTH806" s="49"/>
      <c r="HTI806" s="49"/>
      <c r="HTJ806" s="49"/>
      <c r="HTK806" s="49"/>
      <c r="HTL806" s="49"/>
      <c r="HTM806" s="49"/>
      <c r="HTN806" s="49"/>
      <c r="HTO806" s="49"/>
      <c r="HTP806" s="49"/>
      <c r="HTQ806" s="49"/>
      <c r="HTR806" s="49"/>
      <c r="HTS806" s="49"/>
      <c r="HTT806" s="49"/>
      <c r="HTU806" s="49"/>
      <c r="HTV806" s="49"/>
      <c r="HTW806" s="49"/>
      <c r="HTX806" s="49"/>
      <c r="HTY806" s="49"/>
      <c r="HTZ806" s="49"/>
      <c r="HUA806" s="49"/>
      <c r="HUB806" s="49"/>
      <c r="HUC806" s="49"/>
      <c r="HUD806" s="49"/>
      <c r="HUE806" s="49"/>
      <c r="HUF806" s="49"/>
      <c r="HUG806" s="49"/>
      <c r="HUH806" s="49"/>
      <c r="HUI806" s="49"/>
      <c r="HUJ806" s="49"/>
      <c r="HUK806" s="49"/>
      <c r="HUL806" s="49"/>
      <c r="HUM806" s="49"/>
      <c r="HUN806" s="49"/>
      <c r="HUO806" s="49"/>
      <c r="HUP806" s="49"/>
      <c r="HUQ806" s="49"/>
      <c r="HUR806" s="49"/>
      <c r="HUS806" s="49"/>
      <c r="HUT806" s="49"/>
      <c r="HUU806" s="49"/>
      <c r="HUV806" s="49"/>
      <c r="HUW806" s="49"/>
      <c r="HUX806" s="49"/>
      <c r="HUY806" s="49"/>
      <c r="HUZ806" s="49"/>
      <c r="HVA806" s="49"/>
      <c r="HVB806" s="49"/>
      <c r="HVC806" s="49"/>
      <c r="HVD806" s="49"/>
      <c r="HVE806" s="49"/>
      <c r="HVF806" s="49"/>
      <c r="HVG806" s="49"/>
      <c r="HVH806" s="49"/>
      <c r="HVI806" s="49"/>
      <c r="HVJ806" s="49"/>
      <c r="HVK806" s="49"/>
      <c r="HVL806" s="49"/>
      <c r="HVM806" s="49"/>
      <c r="HVN806" s="49"/>
      <c r="HVO806" s="49"/>
      <c r="HVP806" s="49"/>
      <c r="HVQ806" s="49"/>
      <c r="HVR806" s="49"/>
      <c r="HVS806" s="49"/>
      <c r="HVT806" s="49"/>
      <c r="HVU806" s="49"/>
      <c r="HVV806" s="49"/>
      <c r="HVW806" s="49"/>
      <c r="HVX806" s="49"/>
      <c r="HVY806" s="49"/>
      <c r="HVZ806" s="49"/>
      <c r="HWA806" s="49"/>
      <c r="HWB806" s="49"/>
      <c r="HWC806" s="49"/>
      <c r="HWD806" s="49"/>
      <c r="HWE806" s="49"/>
      <c r="HWF806" s="49"/>
      <c r="HWG806" s="49"/>
      <c r="HWH806" s="49"/>
      <c r="HWI806" s="49"/>
      <c r="HWJ806" s="49"/>
      <c r="HWK806" s="49"/>
      <c r="HWL806" s="49"/>
      <c r="HWM806" s="49"/>
      <c r="HWN806" s="49"/>
      <c r="HWO806" s="49"/>
      <c r="HWP806" s="49"/>
      <c r="HWQ806" s="49"/>
      <c r="HWR806" s="49"/>
      <c r="HWS806" s="49"/>
      <c r="HWT806" s="49"/>
      <c r="HWU806" s="49"/>
      <c r="HWV806" s="49"/>
      <c r="HWW806" s="49"/>
      <c r="HWX806" s="49"/>
      <c r="HWY806" s="49"/>
      <c r="HWZ806" s="49"/>
      <c r="HXA806" s="49"/>
      <c r="HXB806" s="49"/>
      <c r="HXC806" s="49"/>
      <c r="HXD806" s="49"/>
      <c r="HXE806" s="49"/>
      <c r="HXF806" s="49"/>
      <c r="HXG806" s="49"/>
      <c r="HXH806" s="49"/>
      <c r="HXI806" s="49"/>
      <c r="HXJ806" s="49"/>
      <c r="HXK806" s="49"/>
      <c r="HXL806" s="49"/>
      <c r="HXM806" s="49"/>
      <c r="HXN806" s="49"/>
      <c r="HXO806" s="49"/>
      <c r="HXP806" s="49"/>
      <c r="HXQ806" s="49"/>
      <c r="HXR806" s="49"/>
      <c r="HXS806" s="49"/>
      <c r="HXT806" s="49"/>
      <c r="HXU806" s="49"/>
      <c r="HXV806" s="49"/>
      <c r="HXW806" s="49"/>
      <c r="HXX806" s="49"/>
      <c r="HXY806" s="49"/>
      <c r="HXZ806" s="49"/>
      <c r="HYA806" s="49"/>
      <c r="HYB806" s="49"/>
      <c r="HYC806" s="49"/>
      <c r="HYD806" s="49"/>
      <c r="HYE806" s="49"/>
      <c r="HYF806" s="49"/>
      <c r="HYG806" s="49"/>
      <c r="HYH806" s="49"/>
      <c r="HYI806" s="49"/>
      <c r="HYJ806" s="49"/>
      <c r="HYK806" s="49"/>
      <c r="HYL806" s="49"/>
      <c r="HYM806" s="49"/>
      <c r="HYN806" s="49"/>
      <c r="HYO806" s="49"/>
      <c r="HYP806" s="49"/>
      <c r="HYQ806" s="49"/>
      <c r="HYR806" s="49"/>
      <c r="HYS806" s="49"/>
      <c r="HYT806" s="49"/>
      <c r="HYU806" s="49"/>
      <c r="HYV806" s="49"/>
      <c r="HYW806" s="49"/>
      <c r="HYX806" s="49"/>
      <c r="HYY806" s="49"/>
      <c r="HYZ806" s="49"/>
      <c r="HZA806" s="49"/>
      <c r="HZB806" s="49"/>
      <c r="HZC806" s="49"/>
      <c r="HZD806" s="49"/>
      <c r="HZE806" s="49"/>
      <c r="HZF806" s="49"/>
      <c r="HZG806" s="49"/>
      <c r="HZH806" s="49"/>
      <c r="HZI806" s="49"/>
      <c r="HZJ806" s="49"/>
      <c r="HZK806" s="49"/>
      <c r="HZL806" s="49"/>
      <c r="HZM806" s="49"/>
      <c r="HZN806" s="49"/>
      <c r="HZO806" s="49"/>
      <c r="HZP806" s="49"/>
      <c r="HZQ806" s="49"/>
      <c r="HZR806" s="49"/>
      <c r="HZS806" s="49"/>
      <c r="HZT806" s="49"/>
      <c r="HZU806" s="49"/>
      <c r="HZV806" s="49"/>
      <c r="HZW806" s="49"/>
      <c r="HZX806" s="49"/>
      <c r="HZY806" s="49"/>
      <c r="HZZ806" s="49"/>
      <c r="IAA806" s="49"/>
      <c r="IAB806" s="49"/>
      <c r="IAC806" s="49"/>
      <c r="IAD806" s="49"/>
      <c r="IAE806" s="49"/>
      <c r="IAF806" s="49"/>
      <c r="IAG806" s="49"/>
      <c r="IAH806" s="49"/>
      <c r="IAI806" s="49"/>
      <c r="IAJ806" s="49"/>
      <c r="IAK806" s="49"/>
      <c r="IAL806" s="49"/>
      <c r="IAM806" s="49"/>
      <c r="IAN806" s="49"/>
      <c r="IAO806" s="49"/>
      <c r="IAP806" s="49"/>
      <c r="IAQ806" s="49"/>
      <c r="IAR806" s="49"/>
      <c r="IAS806" s="49"/>
      <c r="IAT806" s="49"/>
      <c r="IAU806" s="49"/>
      <c r="IAV806" s="49"/>
      <c r="IAW806" s="49"/>
      <c r="IAX806" s="49"/>
      <c r="IAY806" s="49"/>
      <c r="IAZ806" s="49"/>
      <c r="IBA806" s="49"/>
      <c r="IBB806" s="49"/>
      <c r="IBC806" s="49"/>
      <c r="IBD806" s="49"/>
      <c r="IBE806" s="49"/>
      <c r="IBF806" s="49"/>
      <c r="IBG806" s="49"/>
      <c r="IBH806" s="49"/>
      <c r="IBI806" s="49"/>
      <c r="IBJ806" s="49"/>
      <c r="IBK806" s="49"/>
      <c r="IBL806" s="49"/>
      <c r="IBM806" s="49"/>
      <c r="IBN806" s="49"/>
      <c r="IBO806" s="49"/>
      <c r="IBP806" s="49"/>
      <c r="IBQ806" s="49"/>
      <c r="IBR806" s="49"/>
      <c r="IBS806" s="49"/>
      <c r="IBT806" s="49"/>
      <c r="IBU806" s="49"/>
      <c r="IBV806" s="49"/>
      <c r="IBW806" s="49"/>
      <c r="IBX806" s="49"/>
      <c r="IBY806" s="49"/>
      <c r="IBZ806" s="49"/>
      <c r="ICA806" s="49"/>
      <c r="ICB806" s="49"/>
      <c r="ICC806" s="49"/>
      <c r="ICD806" s="49"/>
      <c r="ICE806" s="49"/>
      <c r="ICF806" s="49"/>
      <c r="ICG806" s="49"/>
      <c r="ICH806" s="49"/>
      <c r="ICI806" s="49"/>
      <c r="ICJ806" s="49"/>
      <c r="ICK806" s="49"/>
      <c r="ICL806" s="49"/>
      <c r="ICM806" s="49"/>
      <c r="ICN806" s="49"/>
      <c r="ICO806" s="49"/>
      <c r="ICP806" s="49"/>
      <c r="ICQ806" s="49"/>
      <c r="ICR806" s="49"/>
      <c r="ICS806" s="49"/>
      <c r="ICT806" s="49"/>
      <c r="ICU806" s="49"/>
      <c r="ICV806" s="49"/>
      <c r="ICW806" s="49"/>
      <c r="ICX806" s="49"/>
      <c r="ICY806" s="49"/>
      <c r="ICZ806" s="49"/>
      <c r="IDA806" s="49"/>
      <c r="IDB806" s="49"/>
      <c r="IDC806" s="49"/>
      <c r="IDD806" s="49"/>
      <c r="IDE806" s="49"/>
      <c r="IDF806" s="49"/>
      <c r="IDG806" s="49"/>
      <c r="IDH806" s="49"/>
      <c r="IDI806" s="49"/>
      <c r="IDJ806" s="49"/>
      <c r="IDK806" s="49"/>
      <c r="IDL806" s="49"/>
      <c r="IDM806" s="49"/>
      <c r="IDN806" s="49"/>
      <c r="IDO806" s="49"/>
      <c r="IDP806" s="49"/>
      <c r="IDQ806" s="49"/>
      <c r="IDR806" s="49"/>
      <c r="IDS806" s="49"/>
      <c r="IDT806" s="49"/>
      <c r="IDU806" s="49"/>
      <c r="IDV806" s="49"/>
      <c r="IDW806" s="49"/>
      <c r="IDX806" s="49"/>
      <c r="IDY806" s="49"/>
      <c r="IDZ806" s="49"/>
      <c r="IEA806" s="49"/>
      <c r="IEB806" s="49"/>
      <c r="IEC806" s="49"/>
      <c r="IED806" s="49"/>
      <c r="IEE806" s="49"/>
      <c r="IEF806" s="49"/>
      <c r="IEG806" s="49"/>
      <c r="IEH806" s="49"/>
      <c r="IEI806" s="49"/>
      <c r="IEJ806" s="49"/>
      <c r="IEK806" s="49"/>
      <c r="IEL806" s="49"/>
      <c r="IEM806" s="49"/>
      <c r="IEN806" s="49"/>
      <c r="IEO806" s="49"/>
      <c r="IEP806" s="49"/>
      <c r="IEQ806" s="49"/>
      <c r="IER806" s="49"/>
      <c r="IES806" s="49"/>
      <c r="IET806" s="49"/>
      <c r="IEU806" s="49"/>
      <c r="IEV806" s="49"/>
      <c r="IEW806" s="49"/>
      <c r="IEX806" s="49"/>
      <c r="IEY806" s="49"/>
      <c r="IEZ806" s="49"/>
      <c r="IFA806" s="49"/>
      <c r="IFB806" s="49"/>
      <c r="IFC806" s="49"/>
      <c r="IFD806" s="49"/>
      <c r="IFE806" s="49"/>
      <c r="IFF806" s="49"/>
      <c r="IFG806" s="49"/>
      <c r="IFH806" s="49"/>
      <c r="IFI806" s="49"/>
      <c r="IFJ806" s="49"/>
      <c r="IFK806" s="49"/>
      <c r="IFL806" s="49"/>
      <c r="IFM806" s="49"/>
      <c r="IFN806" s="49"/>
      <c r="IFO806" s="49"/>
      <c r="IFP806" s="49"/>
      <c r="IFQ806" s="49"/>
      <c r="IFR806" s="49"/>
      <c r="IFS806" s="49"/>
      <c r="IFT806" s="49"/>
      <c r="IFU806" s="49"/>
      <c r="IFV806" s="49"/>
      <c r="IFW806" s="49"/>
      <c r="IFX806" s="49"/>
      <c r="IFY806" s="49"/>
      <c r="IFZ806" s="49"/>
      <c r="IGA806" s="49"/>
      <c r="IGB806" s="49"/>
      <c r="IGC806" s="49"/>
      <c r="IGD806" s="49"/>
      <c r="IGE806" s="49"/>
      <c r="IGF806" s="49"/>
      <c r="IGG806" s="49"/>
      <c r="IGH806" s="49"/>
      <c r="IGI806" s="49"/>
      <c r="IGJ806" s="49"/>
      <c r="IGK806" s="49"/>
      <c r="IGL806" s="49"/>
      <c r="IGM806" s="49"/>
      <c r="IGN806" s="49"/>
      <c r="IGO806" s="49"/>
      <c r="IGP806" s="49"/>
      <c r="IGQ806" s="49"/>
      <c r="IGR806" s="49"/>
      <c r="IGS806" s="49"/>
      <c r="IGT806" s="49"/>
      <c r="IGU806" s="49"/>
      <c r="IGV806" s="49"/>
      <c r="IGW806" s="49"/>
      <c r="IGX806" s="49"/>
      <c r="IGY806" s="49"/>
      <c r="IGZ806" s="49"/>
      <c r="IHA806" s="49"/>
      <c r="IHB806" s="49"/>
      <c r="IHC806" s="49"/>
      <c r="IHD806" s="49"/>
      <c r="IHE806" s="49"/>
      <c r="IHF806" s="49"/>
      <c r="IHG806" s="49"/>
      <c r="IHH806" s="49"/>
      <c r="IHI806" s="49"/>
      <c r="IHJ806" s="49"/>
      <c r="IHK806" s="49"/>
      <c r="IHL806" s="49"/>
      <c r="IHM806" s="49"/>
      <c r="IHN806" s="49"/>
      <c r="IHO806" s="49"/>
      <c r="IHP806" s="49"/>
      <c r="IHQ806" s="49"/>
      <c r="IHR806" s="49"/>
      <c r="IHS806" s="49"/>
      <c r="IHT806" s="49"/>
      <c r="IHU806" s="49"/>
      <c r="IHV806" s="49"/>
      <c r="IHW806" s="49"/>
      <c r="IHX806" s="49"/>
      <c r="IHY806" s="49"/>
      <c r="IHZ806" s="49"/>
      <c r="IIA806" s="49"/>
      <c r="IIB806" s="49"/>
      <c r="IIC806" s="49"/>
      <c r="IID806" s="49"/>
      <c r="IIE806" s="49"/>
      <c r="IIF806" s="49"/>
      <c r="IIG806" s="49"/>
      <c r="IIH806" s="49"/>
      <c r="III806" s="49"/>
      <c r="IIJ806" s="49"/>
      <c r="IIK806" s="49"/>
      <c r="IIL806" s="49"/>
      <c r="IIM806" s="49"/>
      <c r="IIN806" s="49"/>
      <c r="IIO806" s="49"/>
      <c r="IIP806" s="49"/>
      <c r="IIQ806" s="49"/>
      <c r="IIR806" s="49"/>
      <c r="IIS806" s="49"/>
      <c r="IIT806" s="49"/>
      <c r="IIU806" s="49"/>
      <c r="IIV806" s="49"/>
      <c r="IIW806" s="49"/>
      <c r="IIX806" s="49"/>
      <c r="IIY806" s="49"/>
      <c r="IIZ806" s="49"/>
      <c r="IJA806" s="49"/>
      <c r="IJB806" s="49"/>
      <c r="IJC806" s="49"/>
      <c r="IJD806" s="49"/>
      <c r="IJE806" s="49"/>
      <c r="IJF806" s="49"/>
      <c r="IJG806" s="49"/>
      <c r="IJH806" s="49"/>
      <c r="IJI806" s="49"/>
      <c r="IJJ806" s="49"/>
      <c r="IJK806" s="49"/>
      <c r="IJL806" s="49"/>
      <c r="IJM806" s="49"/>
      <c r="IJN806" s="49"/>
      <c r="IJO806" s="49"/>
      <c r="IJP806" s="49"/>
      <c r="IJQ806" s="49"/>
      <c r="IJR806" s="49"/>
      <c r="IJS806" s="49"/>
      <c r="IJT806" s="49"/>
      <c r="IJU806" s="49"/>
      <c r="IJV806" s="49"/>
      <c r="IJW806" s="49"/>
      <c r="IJX806" s="49"/>
      <c r="IJY806" s="49"/>
      <c r="IJZ806" s="49"/>
      <c r="IKA806" s="49"/>
      <c r="IKB806" s="49"/>
      <c r="IKC806" s="49"/>
      <c r="IKD806" s="49"/>
      <c r="IKE806" s="49"/>
      <c r="IKF806" s="49"/>
      <c r="IKG806" s="49"/>
      <c r="IKH806" s="49"/>
      <c r="IKI806" s="49"/>
      <c r="IKJ806" s="49"/>
      <c r="IKK806" s="49"/>
      <c r="IKL806" s="49"/>
      <c r="IKM806" s="49"/>
      <c r="IKN806" s="49"/>
      <c r="IKO806" s="49"/>
      <c r="IKP806" s="49"/>
      <c r="IKQ806" s="49"/>
      <c r="IKR806" s="49"/>
      <c r="IKS806" s="49"/>
      <c r="IKT806" s="49"/>
      <c r="IKU806" s="49"/>
      <c r="IKV806" s="49"/>
      <c r="IKW806" s="49"/>
      <c r="IKX806" s="49"/>
      <c r="IKY806" s="49"/>
      <c r="IKZ806" s="49"/>
      <c r="ILA806" s="49"/>
      <c r="ILB806" s="49"/>
      <c r="ILC806" s="49"/>
      <c r="ILD806" s="49"/>
      <c r="ILE806" s="49"/>
      <c r="ILF806" s="49"/>
      <c r="ILG806" s="49"/>
      <c r="ILH806" s="49"/>
      <c r="ILI806" s="49"/>
      <c r="ILJ806" s="49"/>
      <c r="ILK806" s="49"/>
      <c r="ILL806" s="49"/>
      <c r="ILM806" s="49"/>
      <c r="ILN806" s="49"/>
      <c r="ILO806" s="49"/>
      <c r="ILP806" s="49"/>
      <c r="ILQ806" s="49"/>
      <c r="ILR806" s="49"/>
      <c r="ILS806" s="49"/>
      <c r="ILT806" s="49"/>
      <c r="ILU806" s="49"/>
      <c r="ILV806" s="49"/>
      <c r="ILW806" s="49"/>
      <c r="ILX806" s="49"/>
      <c r="ILY806" s="49"/>
      <c r="ILZ806" s="49"/>
      <c r="IMA806" s="49"/>
      <c r="IMB806" s="49"/>
      <c r="IMC806" s="49"/>
      <c r="IMD806" s="49"/>
      <c r="IME806" s="49"/>
      <c r="IMF806" s="49"/>
      <c r="IMG806" s="49"/>
      <c r="IMH806" s="49"/>
      <c r="IMI806" s="49"/>
      <c r="IMJ806" s="49"/>
      <c r="IMK806" s="49"/>
      <c r="IML806" s="49"/>
      <c r="IMM806" s="49"/>
      <c r="IMN806" s="49"/>
      <c r="IMO806" s="49"/>
      <c r="IMP806" s="49"/>
      <c r="IMQ806" s="49"/>
      <c r="IMR806" s="49"/>
      <c r="IMS806" s="49"/>
      <c r="IMT806" s="49"/>
      <c r="IMU806" s="49"/>
      <c r="IMV806" s="49"/>
      <c r="IMW806" s="49"/>
      <c r="IMX806" s="49"/>
      <c r="IMY806" s="49"/>
      <c r="IMZ806" s="49"/>
      <c r="INA806" s="49"/>
      <c r="INB806" s="49"/>
      <c r="INC806" s="49"/>
      <c r="IND806" s="49"/>
      <c r="INE806" s="49"/>
      <c r="INF806" s="49"/>
      <c r="ING806" s="49"/>
      <c r="INH806" s="49"/>
      <c r="INI806" s="49"/>
      <c r="INJ806" s="49"/>
      <c r="INK806" s="49"/>
      <c r="INL806" s="49"/>
      <c r="INM806" s="49"/>
      <c r="INN806" s="49"/>
      <c r="INO806" s="49"/>
      <c r="INP806" s="49"/>
      <c r="INQ806" s="49"/>
      <c r="INR806" s="49"/>
      <c r="INS806" s="49"/>
      <c r="INT806" s="49"/>
      <c r="INU806" s="49"/>
      <c r="INV806" s="49"/>
      <c r="INW806" s="49"/>
      <c r="INX806" s="49"/>
      <c r="INY806" s="49"/>
      <c r="INZ806" s="49"/>
      <c r="IOA806" s="49"/>
      <c r="IOB806" s="49"/>
      <c r="IOC806" s="49"/>
      <c r="IOD806" s="49"/>
      <c r="IOE806" s="49"/>
      <c r="IOF806" s="49"/>
      <c r="IOG806" s="49"/>
      <c r="IOH806" s="49"/>
      <c r="IOI806" s="49"/>
      <c r="IOJ806" s="49"/>
      <c r="IOK806" s="49"/>
      <c r="IOL806" s="49"/>
      <c r="IOM806" s="49"/>
      <c r="ION806" s="49"/>
      <c r="IOO806" s="49"/>
      <c r="IOP806" s="49"/>
      <c r="IOQ806" s="49"/>
      <c r="IOR806" s="49"/>
      <c r="IOS806" s="49"/>
      <c r="IOT806" s="49"/>
      <c r="IOU806" s="49"/>
      <c r="IOV806" s="49"/>
      <c r="IOW806" s="49"/>
      <c r="IOX806" s="49"/>
      <c r="IOY806" s="49"/>
      <c r="IOZ806" s="49"/>
      <c r="IPA806" s="49"/>
      <c r="IPB806" s="49"/>
      <c r="IPC806" s="49"/>
      <c r="IPD806" s="49"/>
      <c r="IPE806" s="49"/>
      <c r="IPF806" s="49"/>
      <c r="IPG806" s="49"/>
      <c r="IPH806" s="49"/>
      <c r="IPI806" s="49"/>
      <c r="IPJ806" s="49"/>
      <c r="IPK806" s="49"/>
      <c r="IPL806" s="49"/>
      <c r="IPM806" s="49"/>
      <c r="IPN806" s="49"/>
      <c r="IPO806" s="49"/>
      <c r="IPP806" s="49"/>
      <c r="IPQ806" s="49"/>
      <c r="IPR806" s="49"/>
      <c r="IPS806" s="49"/>
      <c r="IPT806" s="49"/>
      <c r="IPU806" s="49"/>
      <c r="IPV806" s="49"/>
      <c r="IPW806" s="49"/>
      <c r="IPX806" s="49"/>
      <c r="IPY806" s="49"/>
      <c r="IPZ806" s="49"/>
      <c r="IQA806" s="49"/>
      <c r="IQB806" s="49"/>
      <c r="IQC806" s="49"/>
      <c r="IQD806" s="49"/>
      <c r="IQE806" s="49"/>
      <c r="IQF806" s="49"/>
      <c r="IQG806" s="49"/>
      <c r="IQH806" s="49"/>
      <c r="IQI806" s="49"/>
      <c r="IQJ806" s="49"/>
      <c r="IQK806" s="49"/>
      <c r="IQL806" s="49"/>
      <c r="IQM806" s="49"/>
      <c r="IQN806" s="49"/>
      <c r="IQO806" s="49"/>
      <c r="IQP806" s="49"/>
      <c r="IQQ806" s="49"/>
      <c r="IQR806" s="49"/>
      <c r="IQS806" s="49"/>
      <c r="IQT806" s="49"/>
      <c r="IQU806" s="49"/>
      <c r="IQV806" s="49"/>
      <c r="IQW806" s="49"/>
      <c r="IQX806" s="49"/>
      <c r="IQY806" s="49"/>
      <c r="IQZ806" s="49"/>
      <c r="IRA806" s="49"/>
      <c r="IRB806" s="49"/>
      <c r="IRC806" s="49"/>
      <c r="IRD806" s="49"/>
      <c r="IRE806" s="49"/>
      <c r="IRF806" s="49"/>
      <c r="IRG806" s="49"/>
      <c r="IRH806" s="49"/>
      <c r="IRI806" s="49"/>
      <c r="IRJ806" s="49"/>
      <c r="IRK806" s="49"/>
      <c r="IRL806" s="49"/>
      <c r="IRM806" s="49"/>
      <c r="IRN806" s="49"/>
      <c r="IRO806" s="49"/>
      <c r="IRP806" s="49"/>
      <c r="IRQ806" s="49"/>
      <c r="IRR806" s="49"/>
      <c r="IRS806" s="49"/>
      <c r="IRT806" s="49"/>
      <c r="IRU806" s="49"/>
      <c r="IRV806" s="49"/>
      <c r="IRW806" s="49"/>
      <c r="IRX806" s="49"/>
      <c r="IRY806" s="49"/>
      <c r="IRZ806" s="49"/>
      <c r="ISA806" s="49"/>
      <c r="ISB806" s="49"/>
      <c r="ISC806" s="49"/>
      <c r="ISD806" s="49"/>
      <c r="ISE806" s="49"/>
      <c r="ISF806" s="49"/>
      <c r="ISG806" s="49"/>
      <c r="ISH806" s="49"/>
      <c r="ISI806" s="49"/>
      <c r="ISJ806" s="49"/>
      <c r="ISK806" s="49"/>
      <c r="ISL806" s="49"/>
      <c r="ISM806" s="49"/>
      <c r="ISN806" s="49"/>
      <c r="ISO806" s="49"/>
      <c r="ISP806" s="49"/>
      <c r="ISQ806" s="49"/>
      <c r="ISR806" s="49"/>
      <c r="ISS806" s="49"/>
      <c r="IST806" s="49"/>
      <c r="ISU806" s="49"/>
      <c r="ISV806" s="49"/>
      <c r="ISW806" s="49"/>
      <c r="ISX806" s="49"/>
      <c r="ISY806" s="49"/>
      <c r="ISZ806" s="49"/>
      <c r="ITA806" s="49"/>
      <c r="ITB806" s="49"/>
      <c r="ITC806" s="49"/>
      <c r="ITD806" s="49"/>
      <c r="ITE806" s="49"/>
      <c r="ITF806" s="49"/>
      <c r="ITG806" s="49"/>
      <c r="ITH806" s="49"/>
      <c r="ITI806" s="49"/>
      <c r="ITJ806" s="49"/>
      <c r="ITK806" s="49"/>
      <c r="ITL806" s="49"/>
      <c r="ITM806" s="49"/>
      <c r="ITN806" s="49"/>
      <c r="ITO806" s="49"/>
      <c r="ITP806" s="49"/>
      <c r="ITQ806" s="49"/>
      <c r="ITR806" s="49"/>
      <c r="ITS806" s="49"/>
      <c r="ITT806" s="49"/>
      <c r="ITU806" s="49"/>
      <c r="ITV806" s="49"/>
      <c r="ITW806" s="49"/>
      <c r="ITX806" s="49"/>
      <c r="ITY806" s="49"/>
      <c r="ITZ806" s="49"/>
      <c r="IUA806" s="49"/>
      <c r="IUB806" s="49"/>
      <c r="IUC806" s="49"/>
      <c r="IUD806" s="49"/>
      <c r="IUE806" s="49"/>
      <c r="IUF806" s="49"/>
      <c r="IUG806" s="49"/>
      <c r="IUH806" s="49"/>
      <c r="IUI806" s="49"/>
      <c r="IUJ806" s="49"/>
      <c r="IUK806" s="49"/>
      <c r="IUL806" s="49"/>
      <c r="IUM806" s="49"/>
      <c r="IUN806" s="49"/>
      <c r="IUO806" s="49"/>
      <c r="IUP806" s="49"/>
      <c r="IUQ806" s="49"/>
      <c r="IUR806" s="49"/>
      <c r="IUS806" s="49"/>
      <c r="IUT806" s="49"/>
      <c r="IUU806" s="49"/>
      <c r="IUV806" s="49"/>
      <c r="IUW806" s="49"/>
      <c r="IUX806" s="49"/>
      <c r="IUY806" s="49"/>
      <c r="IUZ806" s="49"/>
      <c r="IVA806" s="49"/>
      <c r="IVB806" s="49"/>
      <c r="IVC806" s="49"/>
      <c r="IVD806" s="49"/>
      <c r="IVE806" s="49"/>
      <c r="IVF806" s="49"/>
      <c r="IVG806" s="49"/>
      <c r="IVH806" s="49"/>
      <c r="IVI806" s="49"/>
      <c r="IVJ806" s="49"/>
      <c r="IVK806" s="49"/>
      <c r="IVL806" s="49"/>
      <c r="IVM806" s="49"/>
      <c r="IVN806" s="49"/>
      <c r="IVO806" s="49"/>
      <c r="IVP806" s="49"/>
      <c r="IVQ806" s="49"/>
      <c r="IVR806" s="49"/>
      <c r="IVS806" s="49"/>
      <c r="IVT806" s="49"/>
      <c r="IVU806" s="49"/>
      <c r="IVV806" s="49"/>
      <c r="IVW806" s="49"/>
      <c r="IVX806" s="49"/>
      <c r="IVY806" s="49"/>
      <c r="IVZ806" s="49"/>
      <c r="IWA806" s="49"/>
      <c r="IWB806" s="49"/>
      <c r="IWC806" s="49"/>
      <c r="IWD806" s="49"/>
      <c r="IWE806" s="49"/>
      <c r="IWF806" s="49"/>
      <c r="IWG806" s="49"/>
      <c r="IWH806" s="49"/>
      <c r="IWI806" s="49"/>
      <c r="IWJ806" s="49"/>
      <c r="IWK806" s="49"/>
      <c r="IWL806" s="49"/>
      <c r="IWM806" s="49"/>
      <c r="IWN806" s="49"/>
      <c r="IWO806" s="49"/>
      <c r="IWP806" s="49"/>
      <c r="IWQ806" s="49"/>
      <c r="IWR806" s="49"/>
      <c r="IWS806" s="49"/>
      <c r="IWT806" s="49"/>
      <c r="IWU806" s="49"/>
      <c r="IWV806" s="49"/>
      <c r="IWW806" s="49"/>
      <c r="IWX806" s="49"/>
      <c r="IWY806" s="49"/>
      <c r="IWZ806" s="49"/>
      <c r="IXA806" s="49"/>
      <c r="IXB806" s="49"/>
      <c r="IXC806" s="49"/>
      <c r="IXD806" s="49"/>
      <c r="IXE806" s="49"/>
      <c r="IXF806" s="49"/>
      <c r="IXG806" s="49"/>
      <c r="IXH806" s="49"/>
      <c r="IXI806" s="49"/>
      <c r="IXJ806" s="49"/>
      <c r="IXK806" s="49"/>
      <c r="IXL806" s="49"/>
      <c r="IXM806" s="49"/>
      <c r="IXN806" s="49"/>
      <c r="IXO806" s="49"/>
      <c r="IXP806" s="49"/>
      <c r="IXQ806" s="49"/>
      <c r="IXR806" s="49"/>
      <c r="IXS806" s="49"/>
      <c r="IXT806" s="49"/>
      <c r="IXU806" s="49"/>
      <c r="IXV806" s="49"/>
      <c r="IXW806" s="49"/>
      <c r="IXX806" s="49"/>
      <c r="IXY806" s="49"/>
      <c r="IXZ806" s="49"/>
      <c r="IYA806" s="49"/>
      <c r="IYB806" s="49"/>
      <c r="IYC806" s="49"/>
      <c r="IYD806" s="49"/>
      <c r="IYE806" s="49"/>
      <c r="IYF806" s="49"/>
      <c r="IYG806" s="49"/>
      <c r="IYH806" s="49"/>
      <c r="IYI806" s="49"/>
      <c r="IYJ806" s="49"/>
      <c r="IYK806" s="49"/>
      <c r="IYL806" s="49"/>
      <c r="IYM806" s="49"/>
      <c r="IYN806" s="49"/>
      <c r="IYO806" s="49"/>
      <c r="IYP806" s="49"/>
      <c r="IYQ806" s="49"/>
      <c r="IYR806" s="49"/>
      <c r="IYS806" s="49"/>
      <c r="IYT806" s="49"/>
      <c r="IYU806" s="49"/>
      <c r="IYV806" s="49"/>
      <c r="IYW806" s="49"/>
      <c r="IYX806" s="49"/>
      <c r="IYY806" s="49"/>
      <c r="IYZ806" s="49"/>
      <c r="IZA806" s="49"/>
      <c r="IZB806" s="49"/>
      <c r="IZC806" s="49"/>
      <c r="IZD806" s="49"/>
      <c r="IZE806" s="49"/>
      <c r="IZF806" s="49"/>
      <c r="IZG806" s="49"/>
      <c r="IZH806" s="49"/>
      <c r="IZI806" s="49"/>
      <c r="IZJ806" s="49"/>
      <c r="IZK806" s="49"/>
      <c r="IZL806" s="49"/>
      <c r="IZM806" s="49"/>
      <c r="IZN806" s="49"/>
      <c r="IZO806" s="49"/>
      <c r="IZP806" s="49"/>
      <c r="IZQ806" s="49"/>
      <c r="IZR806" s="49"/>
      <c r="IZS806" s="49"/>
      <c r="IZT806" s="49"/>
      <c r="IZU806" s="49"/>
      <c r="IZV806" s="49"/>
      <c r="IZW806" s="49"/>
      <c r="IZX806" s="49"/>
      <c r="IZY806" s="49"/>
      <c r="IZZ806" s="49"/>
      <c r="JAA806" s="49"/>
      <c r="JAB806" s="49"/>
      <c r="JAC806" s="49"/>
      <c r="JAD806" s="49"/>
      <c r="JAE806" s="49"/>
      <c r="JAF806" s="49"/>
      <c r="JAG806" s="49"/>
      <c r="JAH806" s="49"/>
      <c r="JAI806" s="49"/>
      <c r="JAJ806" s="49"/>
      <c r="JAK806" s="49"/>
      <c r="JAL806" s="49"/>
      <c r="JAM806" s="49"/>
      <c r="JAN806" s="49"/>
      <c r="JAO806" s="49"/>
      <c r="JAP806" s="49"/>
      <c r="JAQ806" s="49"/>
      <c r="JAR806" s="49"/>
      <c r="JAS806" s="49"/>
      <c r="JAT806" s="49"/>
      <c r="JAU806" s="49"/>
      <c r="JAV806" s="49"/>
      <c r="JAW806" s="49"/>
      <c r="JAX806" s="49"/>
      <c r="JAY806" s="49"/>
      <c r="JAZ806" s="49"/>
      <c r="JBA806" s="49"/>
      <c r="JBB806" s="49"/>
      <c r="JBC806" s="49"/>
      <c r="JBD806" s="49"/>
      <c r="JBE806" s="49"/>
      <c r="JBF806" s="49"/>
      <c r="JBG806" s="49"/>
      <c r="JBH806" s="49"/>
      <c r="JBI806" s="49"/>
      <c r="JBJ806" s="49"/>
      <c r="JBK806" s="49"/>
      <c r="JBL806" s="49"/>
      <c r="JBM806" s="49"/>
      <c r="JBN806" s="49"/>
      <c r="JBO806" s="49"/>
      <c r="JBP806" s="49"/>
      <c r="JBQ806" s="49"/>
      <c r="JBR806" s="49"/>
      <c r="JBS806" s="49"/>
      <c r="JBT806" s="49"/>
      <c r="JBU806" s="49"/>
      <c r="JBV806" s="49"/>
      <c r="JBW806" s="49"/>
      <c r="JBX806" s="49"/>
      <c r="JBY806" s="49"/>
      <c r="JBZ806" s="49"/>
      <c r="JCA806" s="49"/>
      <c r="JCB806" s="49"/>
      <c r="JCC806" s="49"/>
      <c r="JCD806" s="49"/>
      <c r="JCE806" s="49"/>
      <c r="JCF806" s="49"/>
      <c r="JCG806" s="49"/>
      <c r="JCH806" s="49"/>
      <c r="JCI806" s="49"/>
      <c r="JCJ806" s="49"/>
      <c r="JCK806" s="49"/>
      <c r="JCL806" s="49"/>
      <c r="JCM806" s="49"/>
      <c r="JCN806" s="49"/>
      <c r="JCO806" s="49"/>
      <c r="JCP806" s="49"/>
      <c r="JCQ806" s="49"/>
      <c r="JCR806" s="49"/>
      <c r="JCS806" s="49"/>
      <c r="JCT806" s="49"/>
      <c r="JCU806" s="49"/>
      <c r="JCV806" s="49"/>
      <c r="JCW806" s="49"/>
      <c r="JCX806" s="49"/>
      <c r="JCY806" s="49"/>
      <c r="JCZ806" s="49"/>
      <c r="JDA806" s="49"/>
      <c r="JDB806" s="49"/>
      <c r="JDC806" s="49"/>
      <c r="JDD806" s="49"/>
      <c r="JDE806" s="49"/>
      <c r="JDF806" s="49"/>
      <c r="JDG806" s="49"/>
      <c r="JDH806" s="49"/>
      <c r="JDI806" s="49"/>
      <c r="JDJ806" s="49"/>
      <c r="JDK806" s="49"/>
      <c r="JDL806" s="49"/>
      <c r="JDM806" s="49"/>
      <c r="JDN806" s="49"/>
      <c r="JDO806" s="49"/>
      <c r="JDP806" s="49"/>
      <c r="JDQ806" s="49"/>
      <c r="JDR806" s="49"/>
      <c r="JDS806" s="49"/>
      <c r="JDT806" s="49"/>
      <c r="JDU806" s="49"/>
      <c r="JDV806" s="49"/>
      <c r="JDW806" s="49"/>
      <c r="JDX806" s="49"/>
      <c r="JDY806" s="49"/>
      <c r="JDZ806" s="49"/>
      <c r="JEA806" s="49"/>
      <c r="JEB806" s="49"/>
      <c r="JEC806" s="49"/>
      <c r="JED806" s="49"/>
      <c r="JEE806" s="49"/>
      <c r="JEF806" s="49"/>
      <c r="JEG806" s="49"/>
      <c r="JEH806" s="49"/>
      <c r="JEI806" s="49"/>
      <c r="JEJ806" s="49"/>
      <c r="JEK806" s="49"/>
      <c r="JEL806" s="49"/>
      <c r="JEM806" s="49"/>
      <c r="JEN806" s="49"/>
      <c r="JEO806" s="49"/>
      <c r="JEP806" s="49"/>
      <c r="JEQ806" s="49"/>
      <c r="JER806" s="49"/>
      <c r="JES806" s="49"/>
      <c r="JET806" s="49"/>
      <c r="JEU806" s="49"/>
      <c r="JEV806" s="49"/>
      <c r="JEW806" s="49"/>
      <c r="JEX806" s="49"/>
      <c r="JEY806" s="49"/>
      <c r="JEZ806" s="49"/>
      <c r="JFA806" s="49"/>
      <c r="JFB806" s="49"/>
      <c r="JFC806" s="49"/>
      <c r="JFD806" s="49"/>
      <c r="JFE806" s="49"/>
      <c r="JFF806" s="49"/>
      <c r="JFG806" s="49"/>
      <c r="JFH806" s="49"/>
      <c r="JFI806" s="49"/>
      <c r="JFJ806" s="49"/>
      <c r="JFK806" s="49"/>
      <c r="JFL806" s="49"/>
      <c r="JFM806" s="49"/>
      <c r="JFN806" s="49"/>
      <c r="JFO806" s="49"/>
      <c r="JFP806" s="49"/>
      <c r="JFQ806" s="49"/>
      <c r="JFR806" s="49"/>
      <c r="JFS806" s="49"/>
      <c r="JFT806" s="49"/>
      <c r="JFU806" s="49"/>
      <c r="JFV806" s="49"/>
      <c r="JFW806" s="49"/>
      <c r="JFX806" s="49"/>
      <c r="JFY806" s="49"/>
      <c r="JFZ806" s="49"/>
      <c r="JGA806" s="49"/>
      <c r="JGB806" s="49"/>
      <c r="JGC806" s="49"/>
      <c r="JGD806" s="49"/>
      <c r="JGE806" s="49"/>
      <c r="JGF806" s="49"/>
      <c r="JGG806" s="49"/>
      <c r="JGH806" s="49"/>
      <c r="JGI806" s="49"/>
      <c r="JGJ806" s="49"/>
      <c r="JGK806" s="49"/>
      <c r="JGL806" s="49"/>
      <c r="JGM806" s="49"/>
      <c r="JGN806" s="49"/>
      <c r="JGO806" s="49"/>
      <c r="JGP806" s="49"/>
      <c r="JGQ806" s="49"/>
      <c r="JGR806" s="49"/>
      <c r="JGS806" s="49"/>
      <c r="JGT806" s="49"/>
      <c r="JGU806" s="49"/>
      <c r="JGV806" s="49"/>
      <c r="JGW806" s="49"/>
      <c r="JGX806" s="49"/>
      <c r="JGY806" s="49"/>
      <c r="JGZ806" s="49"/>
      <c r="JHA806" s="49"/>
      <c r="JHB806" s="49"/>
      <c r="JHC806" s="49"/>
      <c r="JHD806" s="49"/>
      <c r="JHE806" s="49"/>
      <c r="JHF806" s="49"/>
      <c r="JHG806" s="49"/>
      <c r="JHH806" s="49"/>
      <c r="JHI806" s="49"/>
      <c r="JHJ806" s="49"/>
      <c r="JHK806" s="49"/>
      <c r="JHL806" s="49"/>
      <c r="JHM806" s="49"/>
      <c r="JHN806" s="49"/>
      <c r="JHO806" s="49"/>
      <c r="JHP806" s="49"/>
      <c r="JHQ806" s="49"/>
      <c r="JHR806" s="49"/>
      <c r="JHS806" s="49"/>
      <c r="JHT806" s="49"/>
      <c r="JHU806" s="49"/>
      <c r="JHV806" s="49"/>
      <c r="JHW806" s="49"/>
      <c r="JHX806" s="49"/>
      <c r="JHY806" s="49"/>
      <c r="JHZ806" s="49"/>
      <c r="JIA806" s="49"/>
      <c r="JIB806" s="49"/>
      <c r="JIC806" s="49"/>
      <c r="JID806" s="49"/>
      <c r="JIE806" s="49"/>
      <c r="JIF806" s="49"/>
      <c r="JIG806" s="49"/>
      <c r="JIH806" s="49"/>
      <c r="JII806" s="49"/>
      <c r="JIJ806" s="49"/>
      <c r="JIK806" s="49"/>
      <c r="JIL806" s="49"/>
      <c r="JIM806" s="49"/>
      <c r="JIN806" s="49"/>
      <c r="JIO806" s="49"/>
      <c r="JIP806" s="49"/>
      <c r="JIQ806" s="49"/>
      <c r="JIR806" s="49"/>
      <c r="JIS806" s="49"/>
      <c r="JIT806" s="49"/>
      <c r="JIU806" s="49"/>
      <c r="JIV806" s="49"/>
      <c r="JIW806" s="49"/>
      <c r="JIX806" s="49"/>
      <c r="JIY806" s="49"/>
      <c r="JIZ806" s="49"/>
      <c r="JJA806" s="49"/>
      <c r="JJB806" s="49"/>
      <c r="JJC806" s="49"/>
      <c r="JJD806" s="49"/>
      <c r="JJE806" s="49"/>
      <c r="JJF806" s="49"/>
      <c r="JJG806" s="49"/>
      <c r="JJH806" s="49"/>
      <c r="JJI806" s="49"/>
      <c r="JJJ806" s="49"/>
      <c r="JJK806" s="49"/>
      <c r="JJL806" s="49"/>
      <c r="JJM806" s="49"/>
      <c r="JJN806" s="49"/>
      <c r="JJO806" s="49"/>
      <c r="JJP806" s="49"/>
      <c r="JJQ806" s="49"/>
      <c r="JJR806" s="49"/>
      <c r="JJS806" s="49"/>
      <c r="JJT806" s="49"/>
      <c r="JJU806" s="49"/>
      <c r="JJV806" s="49"/>
      <c r="JJW806" s="49"/>
      <c r="JJX806" s="49"/>
      <c r="JJY806" s="49"/>
      <c r="JJZ806" s="49"/>
      <c r="JKA806" s="49"/>
      <c r="JKB806" s="49"/>
      <c r="JKC806" s="49"/>
      <c r="JKD806" s="49"/>
      <c r="JKE806" s="49"/>
      <c r="JKF806" s="49"/>
      <c r="JKG806" s="49"/>
      <c r="JKH806" s="49"/>
      <c r="JKI806" s="49"/>
      <c r="JKJ806" s="49"/>
      <c r="JKK806" s="49"/>
      <c r="JKL806" s="49"/>
      <c r="JKM806" s="49"/>
      <c r="JKN806" s="49"/>
      <c r="JKO806" s="49"/>
      <c r="JKP806" s="49"/>
      <c r="JKQ806" s="49"/>
      <c r="JKR806" s="49"/>
      <c r="JKS806" s="49"/>
      <c r="JKT806" s="49"/>
      <c r="JKU806" s="49"/>
      <c r="JKV806" s="49"/>
      <c r="JKW806" s="49"/>
      <c r="JKX806" s="49"/>
      <c r="JKY806" s="49"/>
      <c r="JKZ806" s="49"/>
      <c r="JLA806" s="49"/>
      <c r="JLB806" s="49"/>
      <c r="JLC806" s="49"/>
      <c r="JLD806" s="49"/>
      <c r="JLE806" s="49"/>
      <c r="JLF806" s="49"/>
      <c r="JLG806" s="49"/>
      <c r="JLH806" s="49"/>
      <c r="JLI806" s="49"/>
      <c r="JLJ806" s="49"/>
      <c r="JLK806" s="49"/>
      <c r="JLL806" s="49"/>
      <c r="JLM806" s="49"/>
      <c r="JLN806" s="49"/>
      <c r="JLO806" s="49"/>
      <c r="JLP806" s="49"/>
      <c r="JLQ806" s="49"/>
      <c r="JLR806" s="49"/>
      <c r="JLS806" s="49"/>
      <c r="JLT806" s="49"/>
      <c r="JLU806" s="49"/>
      <c r="JLV806" s="49"/>
      <c r="JLW806" s="49"/>
      <c r="JLX806" s="49"/>
      <c r="JLY806" s="49"/>
      <c r="JLZ806" s="49"/>
      <c r="JMA806" s="49"/>
      <c r="JMB806" s="49"/>
      <c r="JMC806" s="49"/>
      <c r="JMD806" s="49"/>
      <c r="JME806" s="49"/>
      <c r="JMF806" s="49"/>
      <c r="JMG806" s="49"/>
      <c r="JMH806" s="49"/>
      <c r="JMI806" s="49"/>
      <c r="JMJ806" s="49"/>
      <c r="JMK806" s="49"/>
      <c r="JML806" s="49"/>
      <c r="JMM806" s="49"/>
      <c r="JMN806" s="49"/>
      <c r="JMO806" s="49"/>
      <c r="JMP806" s="49"/>
      <c r="JMQ806" s="49"/>
      <c r="JMR806" s="49"/>
      <c r="JMS806" s="49"/>
      <c r="JMT806" s="49"/>
      <c r="JMU806" s="49"/>
      <c r="JMV806" s="49"/>
      <c r="JMW806" s="49"/>
      <c r="JMX806" s="49"/>
      <c r="JMY806" s="49"/>
      <c r="JMZ806" s="49"/>
      <c r="JNA806" s="49"/>
      <c r="JNB806" s="49"/>
      <c r="JNC806" s="49"/>
      <c r="JND806" s="49"/>
      <c r="JNE806" s="49"/>
      <c r="JNF806" s="49"/>
      <c r="JNG806" s="49"/>
      <c r="JNH806" s="49"/>
      <c r="JNI806" s="49"/>
      <c r="JNJ806" s="49"/>
      <c r="JNK806" s="49"/>
      <c r="JNL806" s="49"/>
      <c r="JNM806" s="49"/>
      <c r="JNN806" s="49"/>
      <c r="JNO806" s="49"/>
      <c r="JNP806" s="49"/>
      <c r="JNQ806" s="49"/>
      <c r="JNR806" s="49"/>
      <c r="JNS806" s="49"/>
      <c r="JNT806" s="49"/>
      <c r="JNU806" s="49"/>
      <c r="JNV806" s="49"/>
      <c r="JNW806" s="49"/>
      <c r="JNX806" s="49"/>
      <c r="JNY806" s="49"/>
      <c r="JNZ806" s="49"/>
      <c r="JOA806" s="49"/>
      <c r="JOB806" s="49"/>
      <c r="JOC806" s="49"/>
      <c r="JOD806" s="49"/>
      <c r="JOE806" s="49"/>
      <c r="JOF806" s="49"/>
      <c r="JOG806" s="49"/>
      <c r="JOH806" s="49"/>
      <c r="JOI806" s="49"/>
      <c r="JOJ806" s="49"/>
      <c r="JOK806" s="49"/>
      <c r="JOL806" s="49"/>
      <c r="JOM806" s="49"/>
      <c r="JON806" s="49"/>
      <c r="JOO806" s="49"/>
      <c r="JOP806" s="49"/>
      <c r="JOQ806" s="49"/>
      <c r="JOR806" s="49"/>
      <c r="JOS806" s="49"/>
      <c r="JOT806" s="49"/>
      <c r="JOU806" s="49"/>
      <c r="JOV806" s="49"/>
      <c r="JOW806" s="49"/>
      <c r="JOX806" s="49"/>
      <c r="JOY806" s="49"/>
      <c r="JOZ806" s="49"/>
      <c r="JPA806" s="49"/>
      <c r="JPB806" s="49"/>
      <c r="JPC806" s="49"/>
      <c r="JPD806" s="49"/>
      <c r="JPE806" s="49"/>
      <c r="JPF806" s="49"/>
      <c r="JPG806" s="49"/>
      <c r="JPH806" s="49"/>
      <c r="JPI806" s="49"/>
      <c r="JPJ806" s="49"/>
      <c r="JPK806" s="49"/>
      <c r="JPL806" s="49"/>
      <c r="JPM806" s="49"/>
      <c r="JPN806" s="49"/>
      <c r="JPO806" s="49"/>
      <c r="JPP806" s="49"/>
      <c r="JPQ806" s="49"/>
      <c r="JPR806" s="49"/>
      <c r="JPS806" s="49"/>
      <c r="JPT806" s="49"/>
      <c r="JPU806" s="49"/>
      <c r="JPV806" s="49"/>
      <c r="JPW806" s="49"/>
      <c r="JPX806" s="49"/>
      <c r="JPY806" s="49"/>
      <c r="JPZ806" s="49"/>
      <c r="JQA806" s="49"/>
      <c r="JQB806" s="49"/>
      <c r="JQC806" s="49"/>
      <c r="JQD806" s="49"/>
      <c r="JQE806" s="49"/>
      <c r="JQF806" s="49"/>
      <c r="JQG806" s="49"/>
      <c r="JQH806" s="49"/>
      <c r="JQI806" s="49"/>
      <c r="JQJ806" s="49"/>
      <c r="JQK806" s="49"/>
      <c r="JQL806" s="49"/>
      <c r="JQM806" s="49"/>
      <c r="JQN806" s="49"/>
      <c r="JQO806" s="49"/>
      <c r="JQP806" s="49"/>
      <c r="JQQ806" s="49"/>
      <c r="JQR806" s="49"/>
      <c r="JQS806" s="49"/>
      <c r="JQT806" s="49"/>
      <c r="JQU806" s="49"/>
      <c r="JQV806" s="49"/>
      <c r="JQW806" s="49"/>
      <c r="JQX806" s="49"/>
      <c r="JQY806" s="49"/>
      <c r="JQZ806" s="49"/>
      <c r="JRA806" s="49"/>
      <c r="JRB806" s="49"/>
      <c r="JRC806" s="49"/>
      <c r="JRD806" s="49"/>
      <c r="JRE806" s="49"/>
      <c r="JRF806" s="49"/>
      <c r="JRG806" s="49"/>
      <c r="JRH806" s="49"/>
      <c r="JRI806" s="49"/>
      <c r="JRJ806" s="49"/>
      <c r="JRK806" s="49"/>
      <c r="JRL806" s="49"/>
      <c r="JRM806" s="49"/>
      <c r="JRN806" s="49"/>
      <c r="JRO806" s="49"/>
      <c r="JRP806" s="49"/>
      <c r="JRQ806" s="49"/>
      <c r="JRR806" s="49"/>
      <c r="JRS806" s="49"/>
      <c r="JRT806" s="49"/>
      <c r="JRU806" s="49"/>
      <c r="JRV806" s="49"/>
      <c r="JRW806" s="49"/>
      <c r="JRX806" s="49"/>
      <c r="JRY806" s="49"/>
      <c r="JRZ806" s="49"/>
      <c r="JSA806" s="49"/>
      <c r="JSB806" s="49"/>
      <c r="JSC806" s="49"/>
      <c r="JSD806" s="49"/>
      <c r="JSE806" s="49"/>
      <c r="JSF806" s="49"/>
      <c r="JSG806" s="49"/>
      <c r="JSH806" s="49"/>
      <c r="JSI806" s="49"/>
      <c r="JSJ806" s="49"/>
      <c r="JSK806" s="49"/>
      <c r="JSL806" s="49"/>
      <c r="JSM806" s="49"/>
      <c r="JSN806" s="49"/>
      <c r="JSO806" s="49"/>
      <c r="JSP806" s="49"/>
      <c r="JSQ806" s="49"/>
      <c r="JSR806" s="49"/>
      <c r="JSS806" s="49"/>
      <c r="JST806" s="49"/>
      <c r="JSU806" s="49"/>
      <c r="JSV806" s="49"/>
      <c r="JSW806" s="49"/>
      <c r="JSX806" s="49"/>
      <c r="JSY806" s="49"/>
      <c r="JSZ806" s="49"/>
      <c r="JTA806" s="49"/>
      <c r="JTB806" s="49"/>
      <c r="JTC806" s="49"/>
      <c r="JTD806" s="49"/>
      <c r="JTE806" s="49"/>
      <c r="JTF806" s="49"/>
      <c r="JTG806" s="49"/>
      <c r="JTH806" s="49"/>
      <c r="JTI806" s="49"/>
      <c r="JTJ806" s="49"/>
      <c r="JTK806" s="49"/>
      <c r="JTL806" s="49"/>
      <c r="JTM806" s="49"/>
      <c r="JTN806" s="49"/>
      <c r="JTO806" s="49"/>
      <c r="JTP806" s="49"/>
      <c r="JTQ806" s="49"/>
      <c r="JTR806" s="49"/>
      <c r="JTS806" s="49"/>
      <c r="JTT806" s="49"/>
      <c r="JTU806" s="49"/>
      <c r="JTV806" s="49"/>
      <c r="JTW806" s="49"/>
      <c r="JTX806" s="49"/>
      <c r="JTY806" s="49"/>
      <c r="JTZ806" s="49"/>
      <c r="JUA806" s="49"/>
      <c r="JUB806" s="49"/>
      <c r="JUC806" s="49"/>
      <c r="JUD806" s="49"/>
      <c r="JUE806" s="49"/>
      <c r="JUF806" s="49"/>
      <c r="JUG806" s="49"/>
      <c r="JUH806" s="49"/>
      <c r="JUI806" s="49"/>
      <c r="JUJ806" s="49"/>
      <c r="JUK806" s="49"/>
      <c r="JUL806" s="49"/>
      <c r="JUM806" s="49"/>
      <c r="JUN806" s="49"/>
      <c r="JUO806" s="49"/>
      <c r="JUP806" s="49"/>
      <c r="JUQ806" s="49"/>
      <c r="JUR806" s="49"/>
      <c r="JUS806" s="49"/>
      <c r="JUT806" s="49"/>
      <c r="JUU806" s="49"/>
      <c r="JUV806" s="49"/>
      <c r="JUW806" s="49"/>
      <c r="JUX806" s="49"/>
      <c r="JUY806" s="49"/>
      <c r="JUZ806" s="49"/>
      <c r="JVA806" s="49"/>
      <c r="JVB806" s="49"/>
      <c r="JVC806" s="49"/>
      <c r="JVD806" s="49"/>
      <c r="JVE806" s="49"/>
      <c r="JVF806" s="49"/>
      <c r="JVG806" s="49"/>
      <c r="JVH806" s="49"/>
      <c r="JVI806" s="49"/>
      <c r="JVJ806" s="49"/>
      <c r="JVK806" s="49"/>
      <c r="JVL806" s="49"/>
      <c r="JVM806" s="49"/>
      <c r="JVN806" s="49"/>
      <c r="JVO806" s="49"/>
      <c r="JVP806" s="49"/>
      <c r="JVQ806" s="49"/>
      <c r="JVR806" s="49"/>
      <c r="JVS806" s="49"/>
      <c r="JVT806" s="49"/>
      <c r="JVU806" s="49"/>
      <c r="JVV806" s="49"/>
      <c r="JVW806" s="49"/>
      <c r="JVX806" s="49"/>
      <c r="JVY806" s="49"/>
      <c r="JVZ806" s="49"/>
      <c r="JWA806" s="49"/>
      <c r="JWB806" s="49"/>
      <c r="JWC806" s="49"/>
      <c r="JWD806" s="49"/>
      <c r="JWE806" s="49"/>
      <c r="JWF806" s="49"/>
      <c r="JWG806" s="49"/>
      <c r="JWH806" s="49"/>
      <c r="JWI806" s="49"/>
      <c r="JWJ806" s="49"/>
      <c r="JWK806" s="49"/>
      <c r="JWL806" s="49"/>
      <c r="JWM806" s="49"/>
      <c r="JWN806" s="49"/>
      <c r="JWO806" s="49"/>
      <c r="JWP806" s="49"/>
      <c r="JWQ806" s="49"/>
      <c r="JWR806" s="49"/>
      <c r="JWS806" s="49"/>
      <c r="JWT806" s="49"/>
      <c r="JWU806" s="49"/>
      <c r="JWV806" s="49"/>
      <c r="JWW806" s="49"/>
      <c r="JWX806" s="49"/>
      <c r="JWY806" s="49"/>
      <c r="JWZ806" s="49"/>
      <c r="JXA806" s="49"/>
      <c r="JXB806" s="49"/>
      <c r="JXC806" s="49"/>
      <c r="JXD806" s="49"/>
      <c r="JXE806" s="49"/>
      <c r="JXF806" s="49"/>
      <c r="JXG806" s="49"/>
      <c r="JXH806" s="49"/>
      <c r="JXI806" s="49"/>
      <c r="JXJ806" s="49"/>
      <c r="JXK806" s="49"/>
      <c r="JXL806" s="49"/>
      <c r="JXM806" s="49"/>
      <c r="JXN806" s="49"/>
      <c r="JXO806" s="49"/>
      <c r="JXP806" s="49"/>
      <c r="JXQ806" s="49"/>
      <c r="JXR806" s="49"/>
      <c r="JXS806" s="49"/>
      <c r="JXT806" s="49"/>
      <c r="JXU806" s="49"/>
      <c r="JXV806" s="49"/>
      <c r="JXW806" s="49"/>
      <c r="JXX806" s="49"/>
      <c r="JXY806" s="49"/>
      <c r="JXZ806" s="49"/>
      <c r="JYA806" s="49"/>
      <c r="JYB806" s="49"/>
      <c r="JYC806" s="49"/>
      <c r="JYD806" s="49"/>
      <c r="JYE806" s="49"/>
      <c r="JYF806" s="49"/>
      <c r="JYG806" s="49"/>
      <c r="JYH806" s="49"/>
      <c r="JYI806" s="49"/>
      <c r="JYJ806" s="49"/>
      <c r="JYK806" s="49"/>
      <c r="JYL806" s="49"/>
      <c r="JYM806" s="49"/>
      <c r="JYN806" s="49"/>
      <c r="JYO806" s="49"/>
      <c r="JYP806" s="49"/>
      <c r="JYQ806" s="49"/>
      <c r="JYR806" s="49"/>
      <c r="JYS806" s="49"/>
      <c r="JYT806" s="49"/>
      <c r="JYU806" s="49"/>
      <c r="JYV806" s="49"/>
      <c r="JYW806" s="49"/>
      <c r="JYX806" s="49"/>
      <c r="JYY806" s="49"/>
      <c r="JYZ806" s="49"/>
      <c r="JZA806" s="49"/>
      <c r="JZB806" s="49"/>
      <c r="JZC806" s="49"/>
      <c r="JZD806" s="49"/>
      <c r="JZE806" s="49"/>
      <c r="JZF806" s="49"/>
      <c r="JZG806" s="49"/>
      <c r="JZH806" s="49"/>
      <c r="JZI806" s="49"/>
      <c r="JZJ806" s="49"/>
      <c r="JZK806" s="49"/>
      <c r="JZL806" s="49"/>
      <c r="JZM806" s="49"/>
      <c r="JZN806" s="49"/>
      <c r="JZO806" s="49"/>
      <c r="JZP806" s="49"/>
      <c r="JZQ806" s="49"/>
      <c r="JZR806" s="49"/>
      <c r="JZS806" s="49"/>
      <c r="JZT806" s="49"/>
      <c r="JZU806" s="49"/>
      <c r="JZV806" s="49"/>
      <c r="JZW806" s="49"/>
      <c r="JZX806" s="49"/>
      <c r="JZY806" s="49"/>
      <c r="JZZ806" s="49"/>
      <c r="KAA806" s="49"/>
      <c r="KAB806" s="49"/>
      <c r="KAC806" s="49"/>
      <c r="KAD806" s="49"/>
      <c r="KAE806" s="49"/>
      <c r="KAF806" s="49"/>
      <c r="KAG806" s="49"/>
      <c r="KAH806" s="49"/>
      <c r="KAI806" s="49"/>
      <c r="KAJ806" s="49"/>
      <c r="KAK806" s="49"/>
      <c r="KAL806" s="49"/>
      <c r="KAM806" s="49"/>
      <c r="KAN806" s="49"/>
      <c r="KAO806" s="49"/>
      <c r="KAP806" s="49"/>
      <c r="KAQ806" s="49"/>
      <c r="KAR806" s="49"/>
      <c r="KAS806" s="49"/>
      <c r="KAT806" s="49"/>
      <c r="KAU806" s="49"/>
      <c r="KAV806" s="49"/>
      <c r="KAW806" s="49"/>
      <c r="KAX806" s="49"/>
      <c r="KAY806" s="49"/>
      <c r="KAZ806" s="49"/>
      <c r="KBA806" s="49"/>
      <c r="KBB806" s="49"/>
      <c r="KBC806" s="49"/>
      <c r="KBD806" s="49"/>
      <c r="KBE806" s="49"/>
      <c r="KBF806" s="49"/>
      <c r="KBG806" s="49"/>
      <c r="KBH806" s="49"/>
      <c r="KBI806" s="49"/>
      <c r="KBJ806" s="49"/>
      <c r="KBK806" s="49"/>
      <c r="KBL806" s="49"/>
      <c r="KBM806" s="49"/>
      <c r="KBN806" s="49"/>
      <c r="KBO806" s="49"/>
      <c r="KBP806" s="49"/>
      <c r="KBQ806" s="49"/>
      <c r="KBR806" s="49"/>
      <c r="KBS806" s="49"/>
      <c r="KBT806" s="49"/>
      <c r="KBU806" s="49"/>
      <c r="KBV806" s="49"/>
      <c r="KBW806" s="49"/>
      <c r="KBX806" s="49"/>
      <c r="KBY806" s="49"/>
      <c r="KBZ806" s="49"/>
      <c r="KCA806" s="49"/>
      <c r="KCB806" s="49"/>
      <c r="KCC806" s="49"/>
      <c r="KCD806" s="49"/>
      <c r="KCE806" s="49"/>
      <c r="KCF806" s="49"/>
      <c r="KCG806" s="49"/>
      <c r="KCH806" s="49"/>
      <c r="KCI806" s="49"/>
      <c r="KCJ806" s="49"/>
      <c r="KCK806" s="49"/>
      <c r="KCL806" s="49"/>
      <c r="KCM806" s="49"/>
      <c r="KCN806" s="49"/>
      <c r="KCO806" s="49"/>
      <c r="KCP806" s="49"/>
      <c r="KCQ806" s="49"/>
      <c r="KCR806" s="49"/>
      <c r="KCS806" s="49"/>
      <c r="KCT806" s="49"/>
      <c r="KCU806" s="49"/>
      <c r="KCV806" s="49"/>
      <c r="KCW806" s="49"/>
      <c r="KCX806" s="49"/>
      <c r="KCY806" s="49"/>
      <c r="KCZ806" s="49"/>
      <c r="KDA806" s="49"/>
      <c r="KDB806" s="49"/>
      <c r="KDC806" s="49"/>
      <c r="KDD806" s="49"/>
      <c r="KDE806" s="49"/>
      <c r="KDF806" s="49"/>
      <c r="KDG806" s="49"/>
      <c r="KDH806" s="49"/>
      <c r="KDI806" s="49"/>
      <c r="KDJ806" s="49"/>
      <c r="KDK806" s="49"/>
      <c r="KDL806" s="49"/>
      <c r="KDM806" s="49"/>
      <c r="KDN806" s="49"/>
      <c r="KDO806" s="49"/>
      <c r="KDP806" s="49"/>
      <c r="KDQ806" s="49"/>
      <c r="KDR806" s="49"/>
      <c r="KDS806" s="49"/>
      <c r="KDT806" s="49"/>
      <c r="KDU806" s="49"/>
      <c r="KDV806" s="49"/>
      <c r="KDW806" s="49"/>
      <c r="KDX806" s="49"/>
      <c r="KDY806" s="49"/>
      <c r="KDZ806" s="49"/>
      <c r="KEA806" s="49"/>
      <c r="KEB806" s="49"/>
      <c r="KEC806" s="49"/>
      <c r="KED806" s="49"/>
      <c r="KEE806" s="49"/>
      <c r="KEF806" s="49"/>
      <c r="KEG806" s="49"/>
      <c r="KEH806" s="49"/>
      <c r="KEI806" s="49"/>
      <c r="KEJ806" s="49"/>
      <c r="KEK806" s="49"/>
      <c r="KEL806" s="49"/>
      <c r="KEM806" s="49"/>
      <c r="KEN806" s="49"/>
      <c r="KEO806" s="49"/>
      <c r="KEP806" s="49"/>
      <c r="KEQ806" s="49"/>
      <c r="KER806" s="49"/>
      <c r="KES806" s="49"/>
      <c r="KET806" s="49"/>
      <c r="KEU806" s="49"/>
      <c r="KEV806" s="49"/>
      <c r="KEW806" s="49"/>
      <c r="KEX806" s="49"/>
      <c r="KEY806" s="49"/>
      <c r="KEZ806" s="49"/>
      <c r="KFA806" s="49"/>
      <c r="KFB806" s="49"/>
      <c r="KFC806" s="49"/>
      <c r="KFD806" s="49"/>
      <c r="KFE806" s="49"/>
      <c r="KFF806" s="49"/>
      <c r="KFG806" s="49"/>
      <c r="KFH806" s="49"/>
      <c r="KFI806" s="49"/>
      <c r="KFJ806" s="49"/>
      <c r="KFK806" s="49"/>
      <c r="KFL806" s="49"/>
      <c r="KFM806" s="49"/>
      <c r="KFN806" s="49"/>
      <c r="KFO806" s="49"/>
      <c r="KFP806" s="49"/>
      <c r="KFQ806" s="49"/>
      <c r="KFR806" s="49"/>
      <c r="KFS806" s="49"/>
      <c r="KFT806" s="49"/>
      <c r="KFU806" s="49"/>
      <c r="KFV806" s="49"/>
      <c r="KFW806" s="49"/>
      <c r="KFX806" s="49"/>
      <c r="KFY806" s="49"/>
      <c r="KFZ806" s="49"/>
      <c r="KGA806" s="49"/>
      <c r="KGB806" s="49"/>
      <c r="KGC806" s="49"/>
      <c r="KGD806" s="49"/>
      <c r="KGE806" s="49"/>
      <c r="KGF806" s="49"/>
      <c r="KGG806" s="49"/>
      <c r="KGH806" s="49"/>
      <c r="KGI806" s="49"/>
      <c r="KGJ806" s="49"/>
      <c r="KGK806" s="49"/>
      <c r="KGL806" s="49"/>
      <c r="KGM806" s="49"/>
      <c r="KGN806" s="49"/>
      <c r="KGO806" s="49"/>
      <c r="KGP806" s="49"/>
      <c r="KGQ806" s="49"/>
      <c r="KGR806" s="49"/>
      <c r="KGS806" s="49"/>
      <c r="KGT806" s="49"/>
      <c r="KGU806" s="49"/>
      <c r="KGV806" s="49"/>
      <c r="KGW806" s="49"/>
      <c r="KGX806" s="49"/>
      <c r="KGY806" s="49"/>
      <c r="KGZ806" s="49"/>
      <c r="KHA806" s="49"/>
      <c r="KHB806" s="49"/>
      <c r="KHC806" s="49"/>
      <c r="KHD806" s="49"/>
      <c r="KHE806" s="49"/>
      <c r="KHF806" s="49"/>
      <c r="KHG806" s="49"/>
      <c r="KHH806" s="49"/>
      <c r="KHI806" s="49"/>
      <c r="KHJ806" s="49"/>
      <c r="KHK806" s="49"/>
      <c r="KHL806" s="49"/>
      <c r="KHM806" s="49"/>
      <c r="KHN806" s="49"/>
      <c r="KHO806" s="49"/>
      <c r="KHP806" s="49"/>
      <c r="KHQ806" s="49"/>
      <c r="KHR806" s="49"/>
      <c r="KHS806" s="49"/>
      <c r="KHT806" s="49"/>
      <c r="KHU806" s="49"/>
      <c r="KHV806" s="49"/>
      <c r="KHW806" s="49"/>
      <c r="KHX806" s="49"/>
      <c r="KHY806" s="49"/>
      <c r="KHZ806" s="49"/>
      <c r="KIA806" s="49"/>
      <c r="KIB806" s="49"/>
      <c r="KIC806" s="49"/>
      <c r="KID806" s="49"/>
      <c r="KIE806" s="49"/>
      <c r="KIF806" s="49"/>
      <c r="KIG806" s="49"/>
      <c r="KIH806" s="49"/>
      <c r="KII806" s="49"/>
      <c r="KIJ806" s="49"/>
      <c r="KIK806" s="49"/>
      <c r="KIL806" s="49"/>
      <c r="KIM806" s="49"/>
      <c r="KIN806" s="49"/>
      <c r="KIO806" s="49"/>
      <c r="KIP806" s="49"/>
      <c r="KIQ806" s="49"/>
      <c r="KIR806" s="49"/>
      <c r="KIS806" s="49"/>
      <c r="KIT806" s="49"/>
      <c r="KIU806" s="49"/>
      <c r="KIV806" s="49"/>
      <c r="KIW806" s="49"/>
      <c r="KIX806" s="49"/>
      <c r="KIY806" s="49"/>
      <c r="KIZ806" s="49"/>
      <c r="KJA806" s="49"/>
      <c r="KJB806" s="49"/>
      <c r="KJC806" s="49"/>
      <c r="KJD806" s="49"/>
      <c r="KJE806" s="49"/>
      <c r="KJF806" s="49"/>
      <c r="KJG806" s="49"/>
      <c r="KJH806" s="49"/>
      <c r="KJI806" s="49"/>
      <c r="KJJ806" s="49"/>
      <c r="KJK806" s="49"/>
      <c r="KJL806" s="49"/>
      <c r="KJM806" s="49"/>
      <c r="KJN806" s="49"/>
      <c r="KJO806" s="49"/>
      <c r="KJP806" s="49"/>
      <c r="KJQ806" s="49"/>
      <c r="KJR806" s="49"/>
      <c r="KJS806" s="49"/>
      <c r="KJT806" s="49"/>
      <c r="KJU806" s="49"/>
      <c r="KJV806" s="49"/>
      <c r="KJW806" s="49"/>
      <c r="KJX806" s="49"/>
      <c r="KJY806" s="49"/>
      <c r="KJZ806" s="49"/>
      <c r="KKA806" s="49"/>
      <c r="KKB806" s="49"/>
      <c r="KKC806" s="49"/>
      <c r="KKD806" s="49"/>
      <c r="KKE806" s="49"/>
      <c r="KKF806" s="49"/>
      <c r="KKG806" s="49"/>
      <c r="KKH806" s="49"/>
      <c r="KKI806" s="49"/>
      <c r="KKJ806" s="49"/>
      <c r="KKK806" s="49"/>
      <c r="KKL806" s="49"/>
      <c r="KKM806" s="49"/>
      <c r="KKN806" s="49"/>
      <c r="KKO806" s="49"/>
      <c r="KKP806" s="49"/>
      <c r="KKQ806" s="49"/>
      <c r="KKR806" s="49"/>
      <c r="KKS806" s="49"/>
      <c r="KKT806" s="49"/>
      <c r="KKU806" s="49"/>
      <c r="KKV806" s="49"/>
      <c r="KKW806" s="49"/>
      <c r="KKX806" s="49"/>
      <c r="KKY806" s="49"/>
      <c r="KKZ806" s="49"/>
      <c r="KLA806" s="49"/>
      <c r="KLB806" s="49"/>
      <c r="KLC806" s="49"/>
      <c r="KLD806" s="49"/>
      <c r="KLE806" s="49"/>
      <c r="KLF806" s="49"/>
      <c r="KLG806" s="49"/>
      <c r="KLH806" s="49"/>
      <c r="KLI806" s="49"/>
      <c r="KLJ806" s="49"/>
      <c r="KLK806" s="49"/>
      <c r="KLL806" s="49"/>
      <c r="KLM806" s="49"/>
      <c r="KLN806" s="49"/>
      <c r="KLO806" s="49"/>
      <c r="KLP806" s="49"/>
      <c r="KLQ806" s="49"/>
      <c r="KLR806" s="49"/>
      <c r="KLS806" s="49"/>
      <c r="KLT806" s="49"/>
      <c r="KLU806" s="49"/>
      <c r="KLV806" s="49"/>
      <c r="KLW806" s="49"/>
      <c r="KLX806" s="49"/>
      <c r="KLY806" s="49"/>
      <c r="KLZ806" s="49"/>
      <c r="KMA806" s="49"/>
      <c r="KMB806" s="49"/>
      <c r="KMC806" s="49"/>
      <c r="KMD806" s="49"/>
      <c r="KME806" s="49"/>
      <c r="KMF806" s="49"/>
      <c r="KMG806" s="49"/>
      <c r="KMH806" s="49"/>
      <c r="KMI806" s="49"/>
      <c r="KMJ806" s="49"/>
      <c r="KMK806" s="49"/>
      <c r="KML806" s="49"/>
      <c r="KMM806" s="49"/>
      <c r="KMN806" s="49"/>
      <c r="KMO806" s="49"/>
      <c r="KMP806" s="49"/>
      <c r="KMQ806" s="49"/>
      <c r="KMR806" s="49"/>
      <c r="KMS806" s="49"/>
      <c r="KMT806" s="49"/>
      <c r="KMU806" s="49"/>
      <c r="KMV806" s="49"/>
      <c r="KMW806" s="49"/>
      <c r="KMX806" s="49"/>
      <c r="KMY806" s="49"/>
      <c r="KMZ806" s="49"/>
      <c r="KNA806" s="49"/>
      <c r="KNB806" s="49"/>
      <c r="KNC806" s="49"/>
      <c r="KND806" s="49"/>
      <c r="KNE806" s="49"/>
      <c r="KNF806" s="49"/>
      <c r="KNG806" s="49"/>
      <c r="KNH806" s="49"/>
      <c r="KNI806" s="49"/>
      <c r="KNJ806" s="49"/>
      <c r="KNK806" s="49"/>
      <c r="KNL806" s="49"/>
      <c r="KNM806" s="49"/>
      <c r="KNN806" s="49"/>
      <c r="KNO806" s="49"/>
      <c r="KNP806" s="49"/>
      <c r="KNQ806" s="49"/>
      <c r="KNR806" s="49"/>
      <c r="KNS806" s="49"/>
      <c r="KNT806" s="49"/>
      <c r="KNU806" s="49"/>
      <c r="KNV806" s="49"/>
      <c r="KNW806" s="49"/>
      <c r="KNX806" s="49"/>
      <c r="KNY806" s="49"/>
      <c r="KNZ806" s="49"/>
      <c r="KOA806" s="49"/>
      <c r="KOB806" s="49"/>
      <c r="KOC806" s="49"/>
      <c r="KOD806" s="49"/>
      <c r="KOE806" s="49"/>
      <c r="KOF806" s="49"/>
      <c r="KOG806" s="49"/>
      <c r="KOH806" s="49"/>
      <c r="KOI806" s="49"/>
      <c r="KOJ806" s="49"/>
      <c r="KOK806" s="49"/>
      <c r="KOL806" s="49"/>
      <c r="KOM806" s="49"/>
      <c r="KON806" s="49"/>
      <c r="KOO806" s="49"/>
      <c r="KOP806" s="49"/>
      <c r="KOQ806" s="49"/>
      <c r="KOR806" s="49"/>
      <c r="KOS806" s="49"/>
      <c r="KOT806" s="49"/>
      <c r="KOU806" s="49"/>
      <c r="KOV806" s="49"/>
      <c r="KOW806" s="49"/>
      <c r="KOX806" s="49"/>
      <c r="KOY806" s="49"/>
      <c r="KOZ806" s="49"/>
      <c r="KPA806" s="49"/>
      <c r="KPB806" s="49"/>
      <c r="KPC806" s="49"/>
      <c r="KPD806" s="49"/>
      <c r="KPE806" s="49"/>
      <c r="KPF806" s="49"/>
      <c r="KPG806" s="49"/>
      <c r="KPH806" s="49"/>
      <c r="KPI806" s="49"/>
      <c r="KPJ806" s="49"/>
      <c r="KPK806" s="49"/>
      <c r="KPL806" s="49"/>
      <c r="KPM806" s="49"/>
      <c r="KPN806" s="49"/>
      <c r="KPO806" s="49"/>
      <c r="KPP806" s="49"/>
      <c r="KPQ806" s="49"/>
      <c r="KPR806" s="49"/>
      <c r="KPS806" s="49"/>
      <c r="KPT806" s="49"/>
      <c r="KPU806" s="49"/>
      <c r="KPV806" s="49"/>
      <c r="KPW806" s="49"/>
      <c r="KPX806" s="49"/>
      <c r="KPY806" s="49"/>
      <c r="KPZ806" s="49"/>
      <c r="KQA806" s="49"/>
      <c r="KQB806" s="49"/>
      <c r="KQC806" s="49"/>
      <c r="KQD806" s="49"/>
      <c r="KQE806" s="49"/>
      <c r="KQF806" s="49"/>
      <c r="KQG806" s="49"/>
      <c r="KQH806" s="49"/>
      <c r="KQI806" s="49"/>
      <c r="KQJ806" s="49"/>
      <c r="KQK806" s="49"/>
      <c r="KQL806" s="49"/>
      <c r="KQM806" s="49"/>
      <c r="KQN806" s="49"/>
      <c r="KQO806" s="49"/>
      <c r="KQP806" s="49"/>
      <c r="KQQ806" s="49"/>
      <c r="KQR806" s="49"/>
      <c r="KQS806" s="49"/>
      <c r="KQT806" s="49"/>
      <c r="KQU806" s="49"/>
      <c r="KQV806" s="49"/>
      <c r="KQW806" s="49"/>
      <c r="KQX806" s="49"/>
      <c r="KQY806" s="49"/>
      <c r="KQZ806" s="49"/>
      <c r="KRA806" s="49"/>
      <c r="KRB806" s="49"/>
      <c r="KRC806" s="49"/>
      <c r="KRD806" s="49"/>
      <c r="KRE806" s="49"/>
      <c r="KRF806" s="49"/>
      <c r="KRG806" s="49"/>
      <c r="KRH806" s="49"/>
      <c r="KRI806" s="49"/>
      <c r="KRJ806" s="49"/>
      <c r="KRK806" s="49"/>
      <c r="KRL806" s="49"/>
      <c r="KRM806" s="49"/>
      <c r="KRN806" s="49"/>
      <c r="KRO806" s="49"/>
      <c r="KRP806" s="49"/>
      <c r="KRQ806" s="49"/>
      <c r="KRR806" s="49"/>
      <c r="KRS806" s="49"/>
      <c r="KRT806" s="49"/>
      <c r="KRU806" s="49"/>
      <c r="KRV806" s="49"/>
      <c r="KRW806" s="49"/>
      <c r="KRX806" s="49"/>
      <c r="KRY806" s="49"/>
      <c r="KRZ806" s="49"/>
      <c r="KSA806" s="49"/>
      <c r="KSB806" s="49"/>
      <c r="KSC806" s="49"/>
      <c r="KSD806" s="49"/>
      <c r="KSE806" s="49"/>
      <c r="KSF806" s="49"/>
      <c r="KSG806" s="49"/>
      <c r="KSH806" s="49"/>
      <c r="KSI806" s="49"/>
      <c r="KSJ806" s="49"/>
      <c r="KSK806" s="49"/>
      <c r="KSL806" s="49"/>
      <c r="KSM806" s="49"/>
      <c r="KSN806" s="49"/>
      <c r="KSO806" s="49"/>
      <c r="KSP806" s="49"/>
      <c r="KSQ806" s="49"/>
      <c r="KSR806" s="49"/>
      <c r="KSS806" s="49"/>
      <c r="KST806" s="49"/>
      <c r="KSU806" s="49"/>
      <c r="KSV806" s="49"/>
      <c r="KSW806" s="49"/>
      <c r="KSX806" s="49"/>
      <c r="KSY806" s="49"/>
      <c r="KSZ806" s="49"/>
      <c r="KTA806" s="49"/>
      <c r="KTB806" s="49"/>
      <c r="KTC806" s="49"/>
      <c r="KTD806" s="49"/>
      <c r="KTE806" s="49"/>
      <c r="KTF806" s="49"/>
      <c r="KTG806" s="49"/>
      <c r="KTH806" s="49"/>
      <c r="KTI806" s="49"/>
      <c r="KTJ806" s="49"/>
      <c r="KTK806" s="49"/>
      <c r="KTL806" s="49"/>
      <c r="KTM806" s="49"/>
      <c r="KTN806" s="49"/>
      <c r="KTO806" s="49"/>
      <c r="KTP806" s="49"/>
      <c r="KTQ806" s="49"/>
      <c r="KTR806" s="49"/>
      <c r="KTS806" s="49"/>
      <c r="KTT806" s="49"/>
      <c r="KTU806" s="49"/>
      <c r="KTV806" s="49"/>
      <c r="KTW806" s="49"/>
      <c r="KTX806" s="49"/>
      <c r="KTY806" s="49"/>
      <c r="KTZ806" s="49"/>
      <c r="KUA806" s="49"/>
      <c r="KUB806" s="49"/>
      <c r="KUC806" s="49"/>
      <c r="KUD806" s="49"/>
      <c r="KUE806" s="49"/>
      <c r="KUF806" s="49"/>
      <c r="KUG806" s="49"/>
      <c r="KUH806" s="49"/>
      <c r="KUI806" s="49"/>
      <c r="KUJ806" s="49"/>
      <c r="KUK806" s="49"/>
      <c r="KUL806" s="49"/>
      <c r="KUM806" s="49"/>
      <c r="KUN806" s="49"/>
      <c r="KUO806" s="49"/>
      <c r="KUP806" s="49"/>
      <c r="KUQ806" s="49"/>
      <c r="KUR806" s="49"/>
      <c r="KUS806" s="49"/>
      <c r="KUT806" s="49"/>
      <c r="KUU806" s="49"/>
      <c r="KUV806" s="49"/>
      <c r="KUW806" s="49"/>
      <c r="KUX806" s="49"/>
      <c r="KUY806" s="49"/>
      <c r="KUZ806" s="49"/>
      <c r="KVA806" s="49"/>
      <c r="KVB806" s="49"/>
      <c r="KVC806" s="49"/>
      <c r="KVD806" s="49"/>
      <c r="KVE806" s="49"/>
      <c r="KVF806" s="49"/>
      <c r="KVG806" s="49"/>
      <c r="KVH806" s="49"/>
      <c r="KVI806" s="49"/>
      <c r="KVJ806" s="49"/>
      <c r="KVK806" s="49"/>
      <c r="KVL806" s="49"/>
      <c r="KVM806" s="49"/>
      <c r="KVN806" s="49"/>
      <c r="KVO806" s="49"/>
      <c r="KVP806" s="49"/>
      <c r="KVQ806" s="49"/>
      <c r="KVR806" s="49"/>
      <c r="KVS806" s="49"/>
      <c r="KVT806" s="49"/>
      <c r="KVU806" s="49"/>
      <c r="KVV806" s="49"/>
      <c r="KVW806" s="49"/>
      <c r="KVX806" s="49"/>
      <c r="KVY806" s="49"/>
      <c r="KVZ806" s="49"/>
      <c r="KWA806" s="49"/>
      <c r="KWB806" s="49"/>
      <c r="KWC806" s="49"/>
      <c r="KWD806" s="49"/>
      <c r="KWE806" s="49"/>
      <c r="KWF806" s="49"/>
      <c r="KWG806" s="49"/>
      <c r="KWH806" s="49"/>
      <c r="KWI806" s="49"/>
      <c r="KWJ806" s="49"/>
      <c r="KWK806" s="49"/>
      <c r="KWL806" s="49"/>
      <c r="KWM806" s="49"/>
      <c r="KWN806" s="49"/>
      <c r="KWO806" s="49"/>
      <c r="KWP806" s="49"/>
      <c r="KWQ806" s="49"/>
      <c r="KWR806" s="49"/>
      <c r="KWS806" s="49"/>
      <c r="KWT806" s="49"/>
      <c r="KWU806" s="49"/>
      <c r="KWV806" s="49"/>
      <c r="KWW806" s="49"/>
      <c r="KWX806" s="49"/>
      <c r="KWY806" s="49"/>
      <c r="KWZ806" s="49"/>
      <c r="KXA806" s="49"/>
      <c r="KXB806" s="49"/>
      <c r="KXC806" s="49"/>
      <c r="KXD806" s="49"/>
      <c r="KXE806" s="49"/>
      <c r="KXF806" s="49"/>
      <c r="KXG806" s="49"/>
      <c r="KXH806" s="49"/>
      <c r="KXI806" s="49"/>
      <c r="KXJ806" s="49"/>
      <c r="KXK806" s="49"/>
      <c r="KXL806" s="49"/>
      <c r="KXM806" s="49"/>
      <c r="KXN806" s="49"/>
      <c r="KXO806" s="49"/>
      <c r="KXP806" s="49"/>
      <c r="KXQ806" s="49"/>
      <c r="KXR806" s="49"/>
      <c r="KXS806" s="49"/>
      <c r="KXT806" s="49"/>
      <c r="KXU806" s="49"/>
      <c r="KXV806" s="49"/>
      <c r="KXW806" s="49"/>
      <c r="KXX806" s="49"/>
      <c r="KXY806" s="49"/>
      <c r="KXZ806" s="49"/>
      <c r="KYA806" s="49"/>
      <c r="KYB806" s="49"/>
      <c r="KYC806" s="49"/>
      <c r="KYD806" s="49"/>
      <c r="KYE806" s="49"/>
      <c r="KYF806" s="49"/>
      <c r="KYG806" s="49"/>
      <c r="KYH806" s="49"/>
      <c r="KYI806" s="49"/>
      <c r="KYJ806" s="49"/>
      <c r="KYK806" s="49"/>
      <c r="KYL806" s="49"/>
      <c r="KYM806" s="49"/>
      <c r="KYN806" s="49"/>
      <c r="KYO806" s="49"/>
      <c r="KYP806" s="49"/>
      <c r="KYQ806" s="49"/>
      <c r="KYR806" s="49"/>
      <c r="KYS806" s="49"/>
      <c r="KYT806" s="49"/>
      <c r="KYU806" s="49"/>
      <c r="KYV806" s="49"/>
      <c r="KYW806" s="49"/>
      <c r="KYX806" s="49"/>
      <c r="KYY806" s="49"/>
      <c r="KYZ806" s="49"/>
      <c r="KZA806" s="49"/>
      <c r="KZB806" s="49"/>
      <c r="KZC806" s="49"/>
      <c r="KZD806" s="49"/>
      <c r="KZE806" s="49"/>
      <c r="KZF806" s="49"/>
      <c r="KZG806" s="49"/>
      <c r="KZH806" s="49"/>
      <c r="KZI806" s="49"/>
      <c r="KZJ806" s="49"/>
      <c r="KZK806" s="49"/>
      <c r="KZL806" s="49"/>
      <c r="KZM806" s="49"/>
      <c r="KZN806" s="49"/>
      <c r="KZO806" s="49"/>
      <c r="KZP806" s="49"/>
      <c r="KZQ806" s="49"/>
      <c r="KZR806" s="49"/>
      <c r="KZS806" s="49"/>
      <c r="KZT806" s="49"/>
      <c r="KZU806" s="49"/>
      <c r="KZV806" s="49"/>
      <c r="KZW806" s="49"/>
      <c r="KZX806" s="49"/>
      <c r="KZY806" s="49"/>
      <c r="KZZ806" s="49"/>
      <c r="LAA806" s="49"/>
      <c r="LAB806" s="49"/>
      <c r="LAC806" s="49"/>
      <c r="LAD806" s="49"/>
      <c r="LAE806" s="49"/>
      <c r="LAF806" s="49"/>
      <c r="LAG806" s="49"/>
      <c r="LAH806" s="49"/>
      <c r="LAI806" s="49"/>
      <c r="LAJ806" s="49"/>
      <c r="LAK806" s="49"/>
      <c r="LAL806" s="49"/>
      <c r="LAM806" s="49"/>
      <c r="LAN806" s="49"/>
      <c r="LAO806" s="49"/>
      <c r="LAP806" s="49"/>
      <c r="LAQ806" s="49"/>
      <c r="LAR806" s="49"/>
      <c r="LAS806" s="49"/>
      <c r="LAT806" s="49"/>
      <c r="LAU806" s="49"/>
      <c r="LAV806" s="49"/>
      <c r="LAW806" s="49"/>
      <c r="LAX806" s="49"/>
      <c r="LAY806" s="49"/>
      <c r="LAZ806" s="49"/>
      <c r="LBA806" s="49"/>
      <c r="LBB806" s="49"/>
      <c r="LBC806" s="49"/>
      <c r="LBD806" s="49"/>
      <c r="LBE806" s="49"/>
      <c r="LBF806" s="49"/>
      <c r="LBG806" s="49"/>
      <c r="LBH806" s="49"/>
      <c r="LBI806" s="49"/>
      <c r="LBJ806" s="49"/>
      <c r="LBK806" s="49"/>
      <c r="LBL806" s="49"/>
      <c r="LBM806" s="49"/>
      <c r="LBN806" s="49"/>
      <c r="LBO806" s="49"/>
      <c r="LBP806" s="49"/>
      <c r="LBQ806" s="49"/>
      <c r="LBR806" s="49"/>
      <c r="LBS806" s="49"/>
      <c r="LBT806" s="49"/>
      <c r="LBU806" s="49"/>
      <c r="LBV806" s="49"/>
      <c r="LBW806" s="49"/>
      <c r="LBX806" s="49"/>
      <c r="LBY806" s="49"/>
      <c r="LBZ806" s="49"/>
      <c r="LCA806" s="49"/>
      <c r="LCB806" s="49"/>
      <c r="LCC806" s="49"/>
      <c r="LCD806" s="49"/>
      <c r="LCE806" s="49"/>
      <c r="LCF806" s="49"/>
      <c r="LCG806" s="49"/>
      <c r="LCH806" s="49"/>
      <c r="LCI806" s="49"/>
      <c r="LCJ806" s="49"/>
      <c r="LCK806" s="49"/>
      <c r="LCL806" s="49"/>
      <c r="LCM806" s="49"/>
      <c r="LCN806" s="49"/>
      <c r="LCO806" s="49"/>
      <c r="LCP806" s="49"/>
      <c r="LCQ806" s="49"/>
      <c r="LCR806" s="49"/>
      <c r="LCS806" s="49"/>
      <c r="LCT806" s="49"/>
      <c r="LCU806" s="49"/>
      <c r="LCV806" s="49"/>
      <c r="LCW806" s="49"/>
      <c r="LCX806" s="49"/>
      <c r="LCY806" s="49"/>
      <c r="LCZ806" s="49"/>
      <c r="LDA806" s="49"/>
      <c r="LDB806" s="49"/>
      <c r="LDC806" s="49"/>
      <c r="LDD806" s="49"/>
      <c r="LDE806" s="49"/>
      <c r="LDF806" s="49"/>
      <c r="LDG806" s="49"/>
      <c r="LDH806" s="49"/>
      <c r="LDI806" s="49"/>
      <c r="LDJ806" s="49"/>
      <c r="LDK806" s="49"/>
      <c r="LDL806" s="49"/>
      <c r="LDM806" s="49"/>
      <c r="LDN806" s="49"/>
      <c r="LDO806" s="49"/>
      <c r="LDP806" s="49"/>
      <c r="LDQ806" s="49"/>
      <c r="LDR806" s="49"/>
      <c r="LDS806" s="49"/>
      <c r="LDT806" s="49"/>
      <c r="LDU806" s="49"/>
      <c r="LDV806" s="49"/>
      <c r="LDW806" s="49"/>
      <c r="LDX806" s="49"/>
      <c r="LDY806" s="49"/>
      <c r="LDZ806" s="49"/>
      <c r="LEA806" s="49"/>
      <c r="LEB806" s="49"/>
      <c r="LEC806" s="49"/>
      <c r="LED806" s="49"/>
      <c r="LEE806" s="49"/>
      <c r="LEF806" s="49"/>
      <c r="LEG806" s="49"/>
      <c r="LEH806" s="49"/>
      <c r="LEI806" s="49"/>
      <c r="LEJ806" s="49"/>
      <c r="LEK806" s="49"/>
      <c r="LEL806" s="49"/>
      <c r="LEM806" s="49"/>
      <c r="LEN806" s="49"/>
      <c r="LEO806" s="49"/>
      <c r="LEP806" s="49"/>
      <c r="LEQ806" s="49"/>
      <c r="LER806" s="49"/>
      <c r="LES806" s="49"/>
      <c r="LET806" s="49"/>
      <c r="LEU806" s="49"/>
      <c r="LEV806" s="49"/>
      <c r="LEW806" s="49"/>
      <c r="LEX806" s="49"/>
      <c r="LEY806" s="49"/>
      <c r="LEZ806" s="49"/>
      <c r="LFA806" s="49"/>
      <c r="LFB806" s="49"/>
      <c r="LFC806" s="49"/>
      <c r="LFD806" s="49"/>
      <c r="LFE806" s="49"/>
      <c r="LFF806" s="49"/>
      <c r="LFG806" s="49"/>
      <c r="LFH806" s="49"/>
      <c r="LFI806" s="49"/>
      <c r="LFJ806" s="49"/>
      <c r="LFK806" s="49"/>
      <c r="LFL806" s="49"/>
      <c r="LFM806" s="49"/>
      <c r="LFN806" s="49"/>
      <c r="LFO806" s="49"/>
      <c r="LFP806" s="49"/>
      <c r="LFQ806" s="49"/>
      <c r="LFR806" s="49"/>
      <c r="LFS806" s="49"/>
      <c r="LFT806" s="49"/>
      <c r="LFU806" s="49"/>
      <c r="LFV806" s="49"/>
      <c r="LFW806" s="49"/>
      <c r="LFX806" s="49"/>
      <c r="LFY806" s="49"/>
      <c r="LFZ806" s="49"/>
      <c r="LGA806" s="49"/>
      <c r="LGB806" s="49"/>
      <c r="LGC806" s="49"/>
      <c r="LGD806" s="49"/>
      <c r="LGE806" s="49"/>
      <c r="LGF806" s="49"/>
      <c r="LGG806" s="49"/>
      <c r="LGH806" s="49"/>
      <c r="LGI806" s="49"/>
      <c r="LGJ806" s="49"/>
      <c r="LGK806" s="49"/>
      <c r="LGL806" s="49"/>
      <c r="LGM806" s="49"/>
      <c r="LGN806" s="49"/>
      <c r="LGO806" s="49"/>
      <c r="LGP806" s="49"/>
      <c r="LGQ806" s="49"/>
      <c r="LGR806" s="49"/>
      <c r="LGS806" s="49"/>
      <c r="LGT806" s="49"/>
      <c r="LGU806" s="49"/>
      <c r="LGV806" s="49"/>
      <c r="LGW806" s="49"/>
      <c r="LGX806" s="49"/>
      <c r="LGY806" s="49"/>
      <c r="LGZ806" s="49"/>
      <c r="LHA806" s="49"/>
      <c r="LHB806" s="49"/>
      <c r="LHC806" s="49"/>
      <c r="LHD806" s="49"/>
      <c r="LHE806" s="49"/>
      <c r="LHF806" s="49"/>
      <c r="LHG806" s="49"/>
      <c r="LHH806" s="49"/>
      <c r="LHI806" s="49"/>
      <c r="LHJ806" s="49"/>
      <c r="LHK806" s="49"/>
      <c r="LHL806" s="49"/>
      <c r="LHM806" s="49"/>
      <c r="LHN806" s="49"/>
      <c r="LHO806" s="49"/>
      <c r="LHP806" s="49"/>
      <c r="LHQ806" s="49"/>
      <c r="LHR806" s="49"/>
      <c r="LHS806" s="49"/>
      <c r="LHT806" s="49"/>
      <c r="LHU806" s="49"/>
      <c r="LHV806" s="49"/>
      <c r="LHW806" s="49"/>
      <c r="LHX806" s="49"/>
      <c r="LHY806" s="49"/>
      <c r="LHZ806" s="49"/>
      <c r="LIA806" s="49"/>
      <c r="LIB806" s="49"/>
      <c r="LIC806" s="49"/>
      <c r="LID806" s="49"/>
      <c r="LIE806" s="49"/>
      <c r="LIF806" s="49"/>
      <c r="LIG806" s="49"/>
      <c r="LIH806" s="49"/>
      <c r="LII806" s="49"/>
      <c r="LIJ806" s="49"/>
      <c r="LIK806" s="49"/>
      <c r="LIL806" s="49"/>
      <c r="LIM806" s="49"/>
      <c r="LIN806" s="49"/>
      <c r="LIO806" s="49"/>
      <c r="LIP806" s="49"/>
      <c r="LIQ806" s="49"/>
      <c r="LIR806" s="49"/>
      <c r="LIS806" s="49"/>
      <c r="LIT806" s="49"/>
      <c r="LIU806" s="49"/>
      <c r="LIV806" s="49"/>
      <c r="LIW806" s="49"/>
      <c r="LIX806" s="49"/>
      <c r="LIY806" s="49"/>
      <c r="LIZ806" s="49"/>
      <c r="LJA806" s="49"/>
      <c r="LJB806" s="49"/>
      <c r="LJC806" s="49"/>
      <c r="LJD806" s="49"/>
      <c r="LJE806" s="49"/>
      <c r="LJF806" s="49"/>
      <c r="LJG806" s="49"/>
      <c r="LJH806" s="49"/>
      <c r="LJI806" s="49"/>
      <c r="LJJ806" s="49"/>
      <c r="LJK806" s="49"/>
      <c r="LJL806" s="49"/>
      <c r="LJM806" s="49"/>
      <c r="LJN806" s="49"/>
      <c r="LJO806" s="49"/>
      <c r="LJP806" s="49"/>
      <c r="LJQ806" s="49"/>
      <c r="LJR806" s="49"/>
      <c r="LJS806" s="49"/>
      <c r="LJT806" s="49"/>
      <c r="LJU806" s="49"/>
      <c r="LJV806" s="49"/>
      <c r="LJW806" s="49"/>
      <c r="LJX806" s="49"/>
      <c r="LJY806" s="49"/>
      <c r="LJZ806" s="49"/>
      <c r="LKA806" s="49"/>
      <c r="LKB806" s="49"/>
      <c r="LKC806" s="49"/>
      <c r="LKD806" s="49"/>
      <c r="LKE806" s="49"/>
      <c r="LKF806" s="49"/>
      <c r="LKG806" s="49"/>
      <c r="LKH806" s="49"/>
      <c r="LKI806" s="49"/>
      <c r="LKJ806" s="49"/>
      <c r="LKK806" s="49"/>
      <c r="LKL806" s="49"/>
      <c r="LKM806" s="49"/>
      <c r="LKN806" s="49"/>
      <c r="LKO806" s="49"/>
      <c r="LKP806" s="49"/>
      <c r="LKQ806" s="49"/>
      <c r="LKR806" s="49"/>
      <c r="LKS806" s="49"/>
      <c r="LKT806" s="49"/>
      <c r="LKU806" s="49"/>
      <c r="LKV806" s="49"/>
      <c r="LKW806" s="49"/>
      <c r="LKX806" s="49"/>
      <c r="LKY806" s="49"/>
      <c r="LKZ806" s="49"/>
      <c r="LLA806" s="49"/>
      <c r="LLB806" s="49"/>
      <c r="LLC806" s="49"/>
      <c r="LLD806" s="49"/>
      <c r="LLE806" s="49"/>
      <c r="LLF806" s="49"/>
      <c r="LLG806" s="49"/>
      <c r="LLH806" s="49"/>
      <c r="LLI806" s="49"/>
      <c r="LLJ806" s="49"/>
      <c r="LLK806" s="49"/>
      <c r="LLL806" s="49"/>
      <c r="LLM806" s="49"/>
      <c r="LLN806" s="49"/>
      <c r="LLO806" s="49"/>
      <c r="LLP806" s="49"/>
      <c r="LLQ806" s="49"/>
      <c r="LLR806" s="49"/>
      <c r="LLS806" s="49"/>
      <c r="LLT806" s="49"/>
      <c r="LLU806" s="49"/>
      <c r="LLV806" s="49"/>
      <c r="LLW806" s="49"/>
      <c r="LLX806" s="49"/>
      <c r="LLY806" s="49"/>
      <c r="LLZ806" s="49"/>
      <c r="LMA806" s="49"/>
      <c r="LMB806" s="49"/>
      <c r="LMC806" s="49"/>
      <c r="LMD806" s="49"/>
      <c r="LME806" s="49"/>
      <c r="LMF806" s="49"/>
      <c r="LMG806" s="49"/>
      <c r="LMH806" s="49"/>
      <c r="LMI806" s="49"/>
      <c r="LMJ806" s="49"/>
      <c r="LMK806" s="49"/>
      <c r="LML806" s="49"/>
      <c r="LMM806" s="49"/>
      <c r="LMN806" s="49"/>
      <c r="LMO806" s="49"/>
      <c r="LMP806" s="49"/>
      <c r="LMQ806" s="49"/>
      <c r="LMR806" s="49"/>
      <c r="LMS806" s="49"/>
      <c r="LMT806" s="49"/>
      <c r="LMU806" s="49"/>
      <c r="LMV806" s="49"/>
      <c r="LMW806" s="49"/>
      <c r="LMX806" s="49"/>
      <c r="LMY806" s="49"/>
      <c r="LMZ806" s="49"/>
      <c r="LNA806" s="49"/>
      <c r="LNB806" s="49"/>
      <c r="LNC806" s="49"/>
      <c r="LND806" s="49"/>
      <c r="LNE806" s="49"/>
      <c r="LNF806" s="49"/>
      <c r="LNG806" s="49"/>
      <c r="LNH806" s="49"/>
      <c r="LNI806" s="49"/>
      <c r="LNJ806" s="49"/>
      <c r="LNK806" s="49"/>
      <c r="LNL806" s="49"/>
      <c r="LNM806" s="49"/>
      <c r="LNN806" s="49"/>
      <c r="LNO806" s="49"/>
      <c r="LNP806" s="49"/>
      <c r="LNQ806" s="49"/>
      <c r="LNR806" s="49"/>
      <c r="LNS806" s="49"/>
      <c r="LNT806" s="49"/>
      <c r="LNU806" s="49"/>
      <c r="LNV806" s="49"/>
      <c r="LNW806" s="49"/>
      <c r="LNX806" s="49"/>
      <c r="LNY806" s="49"/>
      <c r="LNZ806" s="49"/>
      <c r="LOA806" s="49"/>
      <c r="LOB806" s="49"/>
      <c r="LOC806" s="49"/>
      <c r="LOD806" s="49"/>
      <c r="LOE806" s="49"/>
      <c r="LOF806" s="49"/>
      <c r="LOG806" s="49"/>
      <c r="LOH806" s="49"/>
      <c r="LOI806" s="49"/>
      <c r="LOJ806" s="49"/>
      <c r="LOK806" s="49"/>
      <c r="LOL806" s="49"/>
      <c r="LOM806" s="49"/>
      <c r="LON806" s="49"/>
      <c r="LOO806" s="49"/>
      <c r="LOP806" s="49"/>
      <c r="LOQ806" s="49"/>
      <c r="LOR806" s="49"/>
      <c r="LOS806" s="49"/>
      <c r="LOT806" s="49"/>
      <c r="LOU806" s="49"/>
      <c r="LOV806" s="49"/>
      <c r="LOW806" s="49"/>
      <c r="LOX806" s="49"/>
      <c r="LOY806" s="49"/>
      <c r="LOZ806" s="49"/>
      <c r="LPA806" s="49"/>
      <c r="LPB806" s="49"/>
      <c r="LPC806" s="49"/>
      <c r="LPD806" s="49"/>
      <c r="LPE806" s="49"/>
      <c r="LPF806" s="49"/>
      <c r="LPG806" s="49"/>
      <c r="LPH806" s="49"/>
      <c r="LPI806" s="49"/>
      <c r="LPJ806" s="49"/>
      <c r="LPK806" s="49"/>
      <c r="LPL806" s="49"/>
      <c r="LPM806" s="49"/>
      <c r="LPN806" s="49"/>
      <c r="LPO806" s="49"/>
      <c r="LPP806" s="49"/>
      <c r="LPQ806" s="49"/>
      <c r="LPR806" s="49"/>
      <c r="LPS806" s="49"/>
      <c r="LPT806" s="49"/>
      <c r="LPU806" s="49"/>
      <c r="LPV806" s="49"/>
      <c r="LPW806" s="49"/>
      <c r="LPX806" s="49"/>
      <c r="LPY806" s="49"/>
      <c r="LPZ806" s="49"/>
      <c r="LQA806" s="49"/>
      <c r="LQB806" s="49"/>
      <c r="LQC806" s="49"/>
      <c r="LQD806" s="49"/>
      <c r="LQE806" s="49"/>
      <c r="LQF806" s="49"/>
      <c r="LQG806" s="49"/>
      <c r="LQH806" s="49"/>
      <c r="LQI806" s="49"/>
      <c r="LQJ806" s="49"/>
      <c r="LQK806" s="49"/>
      <c r="LQL806" s="49"/>
      <c r="LQM806" s="49"/>
      <c r="LQN806" s="49"/>
      <c r="LQO806" s="49"/>
      <c r="LQP806" s="49"/>
      <c r="LQQ806" s="49"/>
      <c r="LQR806" s="49"/>
      <c r="LQS806" s="49"/>
      <c r="LQT806" s="49"/>
      <c r="LQU806" s="49"/>
      <c r="LQV806" s="49"/>
      <c r="LQW806" s="49"/>
      <c r="LQX806" s="49"/>
      <c r="LQY806" s="49"/>
      <c r="LQZ806" s="49"/>
      <c r="LRA806" s="49"/>
      <c r="LRB806" s="49"/>
      <c r="LRC806" s="49"/>
      <c r="LRD806" s="49"/>
      <c r="LRE806" s="49"/>
      <c r="LRF806" s="49"/>
      <c r="LRG806" s="49"/>
      <c r="LRH806" s="49"/>
      <c r="LRI806" s="49"/>
      <c r="LRJ806" s="49"/>
      <c r="LRK806" s="49"/>
      <c r="LRL806" s="49"/>
      <c r="LRM806" s="49"/>
      <c r="LRN806" s="49"/>
      <c r="LRO806" s="49"/>
      <c r="LRP806" s="49"/>
      <c r="LRQ806" s="49"/>
      <c r="LRR806" s="49"/>
      <c r="LRS806" s="49"/>
      <c r="LRT806" s="49"/>
      <c r="LRU806" s="49"/>
      <c r="LRV806" s="49"/>
      <c r="LRW806" s="49"/>
      <c r="LRX806" s="49"/>
      <c r="LRY806" s="49"/>
      <c r="LRZ806" s="49"/>
      <c r="LSA806" s="49"/>
      <c r="LSB806" s="49"/>
      <c r="LSC806" s="49"/>
      <c r="LSD806" s="49"/>
      <c r="LSE806" s="49"/>
      <c r="LSF806" s="49"/>
      <c r="LSG806" s="49"/>
      <c r="LSH806" s="49"/>
      <c r="LSI806" s="49"/>
      <c r="LSJ806" s="49"/>
      <c r="LSK806" s="49"/>
      <c r="LSL806" s="49"/>
      <c r="LSM806" s="49"/>
      <c r="LSN806" s="49"/>
      <c r="LSO806" s="49"/>
      <c r="LSP806" s="49"/>
      <c r="LSQ806" s="49"/>
      <c r="LSR806" s="49"/>
      <c r="LSS806" s="49"/>
      <c r="LST806" s="49"/>
      <c r="LSU806" s="49"/>
      <c r="LSV806" s="49"/>
      <c r="LSW806" s="49"/>
      <c r="LSX806" s="49"/>
      <c r="LSY806" s="49"/>
      <c r="LSZ806" s="49"/>
      <c r="LTA806" s="49"/>
      <c r="LTB806" s="49"/>
      <c r="LTC806" s="49"/>
      <c r="LTD806" s="49"/>
      <c r="LTE806" s="49"/>
      <c r="LTF806" s="49"/>
      <c r="LTG806" s="49"/>
      <c r="LTH806" s="49"/>
      <c r="LTI806" s="49"/>
      <c r="LTJ806" s="49"/>
      <c r="LTK806" s="49"/>
      <c r="LTL806" s="49"/>
      <c r="LTM806" s="49"/>
      <c r="LTN806" s="49"/>
      <c r="LTO806" s="49"/>
      <c r="LTP806" s="49"/>
      <c r="LTQ806" s="49"/>
      <c r="LTR806" s="49"/>
      <c r="LTS806" s="49"/>
      <c r="LTT806" s="49"/>
      <c r="LTU806" s="49"/>
      <c r="LTV806" s="49"/>
      <c r="LTW806" s="49"/>
      <c r="LTX806" s="49"/>
      <c r="LTY806" s="49"/>
      <c r="LTZ806" s="49"/>
      <c r="LUA806" s="49"/>
      <c r="LUB806" s="49"/>
      <c r="LUC806" s="49"/>
      <c r="LUD806" s="49"/>
      <c r="LUE806" s="49"/>
      <c r="LUF806" s="49"/>
      <c r="LUG806" s="49"/>
      <c r="LUH806" s="49"/>
      <c r="LUI806" s="49"/>
      <c r="LUJ806" s="49"/>
      <c r="LUK806" s="49"/>
      <c r="LUL806" s="49"/>
      <c r="LUM806" s="49"/>
      <c r="LUN806" s="49"/>
      <c r="LUO806" s="49"/>
      <c r="LUP806" s="49"/>
      <c r="LUQ806" s="49"/>
      <c r="LUR806" s="49"/>
      <c r="LUS806" s="49"/>
      <c r="LUT806" s="49"/>
      <c r="LUU806" s="49"/>
      <c r="LUV806" s="49"/>
      <c r="LUW806" s="49"/>
      <c r="LUX806" s="49"/>
      <c r="LUY806" s="49"/>
      <c r="LUZ806" s="49"/>
      <c r="LVA806" s="49"/>
      <c r="LVB806" s="49"/>
      <c r="LVC806" s="49"/>
      <c r="LVD806" s="49"/>
      <c r="LVE806" s="49"/>
      <c r="LVF806" s="49"/>
      <c r="LVG806" s="49"/>
      <c r="LVH806" s="49"/>
      <c r="LVI806" s="49"/>
      <c r="LVJ806" s="49"/>
      <c r="LVK806" s="49"/>
      <c r="LVL806" s="49"/>
      <c r="LVM806" s="49"/>
      <c r="LVN806" s="49"/>
      <c r="LVO806" s="49"/>
      <c r="LVP806" s="49"/>
      <c r="LVQ806" s="49"/>
      <c r="LVR806" s="49"/>
      <c r="LVS806" s="49"/>
      <c r="LVT806" s="49"/>
      <c r="LVU806" s="49"/>
      <c r="LVV806" s="49"/>
      <c r="LVW806" s="49"/>
      <c r="LVX806" s="49"/>
      <c r="LVY806" s="49"/>
      <c r="LVZ806" s="49"/>
      <c r="LWA806" s="49"/>
      <c r="LWB806" s="49"/>
      <c r="LWC806" s="49"/>
      <c r="LWD806" s="49"/>
      <c r="LWE806" s="49"/>
      <c r="LWF806" s="49"/>
      <c r="LWG806" s="49"/>
      <c r="LWH806" s="49"/>
      <c r="LWI806" s="49"/>
      <c r="LWJ806" s="49"/>
      <c r="LWK806" s="49"/>
      <c r="LWL806" s="49"/>
      <c r="LWM806" s="49"/>
      <c r="LWN806" s="49"/>
      <c r="LWO806" s="49"/>
      <c r="LWP806" s="49"/>
      <c r="LWQ806" s="49"/>
      <c r="LWR806" s="49"/>
      <c r="LWS806" s="49"/>
      <c r="LWT806" s="49"/>
      <c r="LWU806" s="49"/>
      <c r="LWV806" s="49"/>
      <c r="LWW806" s="49"/>
      <c r="LWX806" s="49"/>
      <c r="LWY806" s="49"/>
      <c r="LWZ806" s="49"/>
      <c r="LXA806" s="49"/>
      <c r="LXB806" s="49"/>
      <c r="LXC806" s="49"/>
      <c r="LXD806" s="49"/>
      <c r="LXE806" s="49"/>
      <c r="LXF806" s="49"/>
      <c r="LXG806" s="49"/>
      <c r="LXH806" s="49"/>
      <c r="LXI806" s="49"/>
      <c r="LXJ806" s="49"/>
      <c r="LXK806" s="49"/>
      <c r="LXL806" s="49"/>
      <c r="LXM806" s="49"/>
      <c r="LXN806" s="49"/>
      <c r="LXO806" s="49"/>
      <c r="LXP806" s="49"/>
      <c r="LXQ806" s="49"/>
      <c r="LXR806" s="49"/>
      <c r="LXS806" s="49"/>
      <c r="LXT806" s="49"/>
      <c r="LXU806" s="49"/>
      <c r="LXV806" s="49"/>
      <c r="LXW806" s="49"/>
      <c r="LXX806" s="49"/>
      <c r="LXY806" s="49"/>
      <c r="LXZ806" s="49"/>
      <c r="LYA806" s="49"/>
      <c r="LYB806" s="49"/>
      <c r="LYC806" s="49"/>
      <c r="LYD806" s="49"/>
      <c r="LYE806" s="49"/>
      <c r="LYF806" s="49"/>
      <c r="LYG806" s="49"/>
      <c r="LYH806" s="49"/>
      <c r="LYI806" s="49"/>
      <c r="LYJ806" s="49"/>
      <c r="LYK806" s="49"/>
      <c r="LYL806" s="49"/>
      <c r="LYM806" s="49"/>
      <c r="LYN806" s="49"/>
      <c r="LYO806" s="49"/>
      <c r="LYP806" s="49"/>
      <c r="LYQ806" s="49"/>
      <c r="LYR806" s="49"/>
      <c r="LYS806" s="49"/>
      <c r="LYT806" s="49"/>
      <c r="LYU806" s="49"/>
      <c r="LYV806" s="49"/>
      <c r="LYW806" s="49"/>
      <c r="LYX806" s="49"/>
      <c r="LYY806" s="49"/>
      <c r="LYZ806" s="49"/>
      <c r="LZA806" s="49"/>
      <c r="LZB806" s="49"/>
      <c r="LZC806" s="49"/>
      <c r="LZD806" s="49"/>
      <c r="LZE806" s="49"/>
      <c r="LZF806" s="49"/>
      <c r="LZG806" s="49"/>
      <c r="LZH806" s="49"/>
      <c r="LZI806" s="49"/>
      <c r="LZJ806" s="49"/>
      <c r="LZK806" s="49"/>
      <c r="LZL806" s="49"/>
      <c r="LZM806" s="49"/>
      <c r="LZN806" s="49"/>
      <c r="LZO806" s="49"/>
      <c r="LZP806" s="49"/>
      <c r="LZQ806" s="49"/>
      <c r="LZR806" s="49"/>
      <c r="LZS806" s="49"/>
      <c r="LZT806" s="49"/>
      <c r="LZU806" s="49"/>
      <c r="LZV806" s="49"/>
      <c r="LZW806" s="49"/>
      <c r="LZX806" s="49"/>
      <c r="LZY806" s="49"/>
      <c r="LZZ806" s="49"/>
      <c r="MAA806" s="49"/>
      <c r="MAB806" s="49"/>
      <c r="MAC806" s="49"/>
      <c r="MAD806" s="49"/>
      <c r="MAE806" s="49"/>
      <c r="MAF806" s="49"/>
      <c r="MAG806" s="49"/>
      <c r="MAH806" s="49"/>
      <c r="MAI806" s="49"/>
      <c r="MAJ806" s="49"/>
      <c r="MAK806" s="49"/>
      <c r="MAL806" s="49"/>
      <c r="MAM806" s="49"/>
      <c r="MAN806" s="49"/>
      <c r="MAO806" s="49"/>
      <c r="MAP806" s="49"/>
      <c r="MAQ806" s="49"/>
      <c r="MAR806" s="49"/>
      <c r="MAS806" s="49"/>
      <c r="MAT806" s="49"/>
      <c r="MAU806" s="49"/>
      <c r="MAV806" s="49"/>
      <c r="MAW806" s="49"/>
      <c r="MAX806" s="49"/>
      <c r="MAY806" s="49"/>
      <c r="MAZ806" s="49"/>
      <c r="MBA806" s="49"/>
      <c r="MBB806" s="49"/>
      <c r="MBC806" s="49"/>
      <c r="MBD806" s="49"/>
      <c r="MBE806" s="49"/>
      <c r="MBF806" s="49"/>
      <c r="MBG806" s="49"/>
      <c r="MBH806" s="49"/>
      <c r="MBI806" s="49"/>
      <c r="MBJ806" s="49"/>
      <c r="MBK806" s="49"/>
      <c r="MBL806" s="49"/>
      <c r="MBM806" s="49"/>
      <c r="MBN806" s="49"/>
      <c r="MBO806" s="49"/>
      <c r="MBP806" s="49"/>
      <c r="MBQ806" s="49"/>
      <c r="MBR806" s="49"/>
      <c r="MBS806" s="49"/>
      <c r="MBT806" s="49"/>
      <c r="MBU806" s="49"/>
      <c r="MBV806" s="49"/>
      <c r="MBW806" s="49"/>
      <c r="MBX806" s="49"/>
      <c r="MBY806" s="49"/>
      <c r="MBZ806" s="49"/>
      <c r="MCA806" s="49"/>
      <c r="MCB806" s="49"/>
      <c r="MCC806" s="49"/>
      <c r="MCD806" s="49"/>
      <c r="MCE806" s="49"/>
      <c r="MCF806" s="49"/>
      <c r="MCG806" s="49"/>
      <c r="MCH806" s="49"/>
      <c r="MCI806" s="49"/>
      <c r="MCJ806" s="49"/>
      <c r="MCK806" s="49"/>
      <c r="MCL806" s="49"/>
      <c r="MCM806" s="49"/>
      <c r="MCN806" s="49"/>
      <c r="MCO806" s="49"/>
      <c r="MCP806" s="49"/>
      <c r="MCQ806" s="49"/>
      <c r="MCR806" s="49"/>
      <c r="MCS806" s="49"/>
      <c r="MCT806" s="49"/>
      <c r="MCU806" s="49"/>
      <c r="MCV806" s="49"/>
      <c r="MCW806" s="49"/>
      <c r="MCX806" s="49"/>
      <c r="MCY806" s="49"/>
      <c r="MCZ806" s="49"/>
      <c r="MDA806" s="49"/>
      <c r="MDB806" s="49"/>
      <c r="MDC806" s="49"/>
      <c r="MDD806" s="49"/>
      <c r="MDE806" s="49"/>
      <c r="MDF806" s="49"/>
      <c r="MDG806" s="49"/>
      <c r="MDH806" s="49"/>
      <c r="MDI806" s="49"/>
      <c r="MDJ806" s="49"/>
      <c r="MDK806" s="49"/>
      <c r="MDL806" s="49"/>
      <c r="MDM806" s="49"/>
      <c r="MDN806" s="49"/>
      <c r="MDO806" s="49"/>
      <c r="MDP806" s="49"/>
      <c r="MDQ806" s="49"/>
      <c r="MDR806" s="49"/>
      <c r="MDS806" s="49"/>
      <c r="MDT806" s="49"/>
      <c r="MDU806" s="49"/>
      <c r="MDV806" s="49"/>
      <c r="MDW806" s="49"/>
      <c r="MDX806" s="49"/>
      <c r="MDY806" s="49"/>
      <c r="MDZ806" s="49"/>
      <c r="MEA806" s="49"/>
      <c r="MEB806" s="49"/>
      <c r="MEC806" s="49"/>
      <c r="MED806" s="49"/>
      <c r="MEE806" s="49"/>
      <c r="MEF806" s="49"/>
      <c r="MEG806" s="49"/>
      <c r="MEH806" s="49"/>
      <c r="MEI806" s="49"/>
      <c r="MEJ806" s="49"/>
      <c r="MEK806" s="49"/>
      <c r="MEL806" s="49"/>
      <c r="MEM806" s="49"/>
      <c r="MEN806" s="49"/>
      <c r="MEO806" s="49"/>
      <c r="MEP806" s="49"/>
      <c r="MEQ806" s="49"/>
      <c r="MER806" s="49"/>
      <c r="MES806" s="49"/>
      <c r="MET806" s="49"/>
      <c r="MEU806" s="49"/>
      <c r="MEV806" s="49"/>
      <c r="MEW806" s="49"/>
      <c r="MEX806" s="49"/>
      <c r="MEY806" s="49"/>
      <c r="MEZ806" s="49"/>
      <c r="MFA806" s="49"/>
      <c r="MFB806" s="49"/>
      <c r="MFC806" s="49"/>
      <c r="MFD806" s="49"/>
      <c r="MFE806" s="49"/>
      <c r="MFF806" s="49"/>
      <c r="MFG806" s="49"/>
      <c r="MFH806" s="49"/>
      <c r="MFI806" s="49"/>
      <c r="MFJ806" s="49"/>
      <c r="MFK806" s="49"/>
      <c r="MFL806" s="49"/>
      <c r="MFM806" s="49"/>
      <c r="MFN806" s="49"/>
      <c r="MFO806" s="49"/>
      <c r="MFP806" s="49"/>
      <c r="MFQ806" s="49"/>
      <c r="MFR806" s="49"/>
      <c r="MFS806" s="49"/>
      <c r="MFT806" s="49"/>
      <c r="MFU806" s="49"/>
      <c r="MFV806" s="49"/>
      <c r="MFW806" s="49"/>
      <c r="MFX806" s="49"/>
      <c r="MFY806" s="49"/>
      <c r="MFZ806" s="49"/>
      <c r="MGA806" s="49"/>
      <c r="MGB806" s="49"/>
      <c r="MGC806" s="49"/>
      <c r="MGD806" s="49"/>
      <c r="MGE806" s="49"/>
      <c r="MGF806" s="49"/>
      <c r="MGG806" s="49"/>
      <c r="MGH806" s="49"/>
      <c r="MGI806" s="49"/>
      <c r="MGJ806" s="49"/>
      <c r="MGK806" s="49"/>
      <c r="MGL806" s="49"/>
      <c r="MGM806" s="49"/>
      <c r="MGN806" s="49"/>
      <c r="MGO806" s="49"/>
      <c r="MGP806" s="49"/>
      <c r="MGQ806" s="49"/>
      <c r="MGR806" s="49"/>
      <c r="MGS806" s="49"/>
      <c r="MGT806" s="49"/>
      <c r="MGU806" s="49"/>
      <c r="MGV806" s="49"/>
      <c r="MGW806" s="49"/>
      <c r="MGX806" s="49"/>
      <c r="MGY806" s="49"/>
      <c r="MGZ806" s="49"/>
      <c r="MHA806" s="49"/>
      <c r="MHB806" s="49"/>
      <c r="MHC806" s="49"/>
      <c r="MHD806" s="49"/>
      <c r="MHE806" s="49"/>
      <c r="MHF806" s="49"/>
      <c r="MHG806" s="49"/>
      <c r="MHH806" s="49"/>
      <c r="MHI806" s="49"/>
      <c r="MHJ806" s="49"/>
      <c r="MHK806" s="49"/>
      <c r="MHL806" s="49"/>
      <c r="MHM806" s="49"/>
      <c r="MHN806" s="49"/>
      <c r="MHO806" s="49"/>
      <c r="MHP806" s="49"/>
      <c r="MHQ806" s="49"/>
      <c r="MHR806" s="49"/>
      <c r="MHS806" s="49"/>
      <c r="MHT806" s="49"/>
      <c r="MHU806" s="49"/>
      <c r="MHV806" s="49"/>
      <c r="MHW806" s="49"/>
      <c r="MHX806" s="49"/>
      <c r="MHY806" s="49"/>
      <c r="MHZ806" s="49"/>
      <c r="MIA806" s="49"/>
      <c r="MIB806" s="49"/>
      <c r="MIC806" s="49"/>
      <c r="MID806" s="49"/>
      <c r="MIE806" s="49"/>
      <c r="MIF806" s="49"/>
      <c r="MIG806" s="49"/>
      <c r="MIH806" s="49"/>
      <c r="MII806" s="49"/>
      <c r="MIJ806" s="49"/>
      <c r="MIK806" s="49"/>
      <c r="MIL806" s="49"/>
      <c r="MIM806" s="49"/>
      <c r="MIN806" s="49"/>
      <c r="MIO806" s="49"/>
      <c r="MIP806" s="49"/>
      <c r="MIQ806" s="49"/>
      <c r="MIR806" s="49"/>
      <c r="MIS806" s="49"/>
      <c r="MIT806" s="49"/>
      <c r="MIU806" s="49"/>
      <c r="MIV806" s="49"/>
      <c r="MIW806" s="49"/>
      <c r="MIX806" s="49"/>
      <c r="MIY806" s="49"/>
      <c r="MIZ806" s="49"/>
      <c r="MJA806" s="49"/>
      <c r="MJB806" s="49"/>
      <c r="MJC806" s="49"/>
      <c r="MJD806" s="49"/>
      <c r="MJE806" s="49"/>
      <c r="MJF806" s="49"/>
      <c r="MJG806" s="49"/>
      <c r="MJH806" s="49"/>
      <c r="MJI806" s="49"/>
      <c r="MJJ806" s="49"/>
      <c r="MJK806" s="49"/>
      <c r="MJL806" s="49"/>
      <c r="MJM806" s="49"/>
      <c r="MJN806" s="49"/>
      <c r="MJO806" s="49"/>
      <c r="MJP806" s="49"/>
      <c r="MJQ806" s="49"/>
      <c r="MJR806" s="49"/>
      <c r="MJS806" s="49"/>
      <c r="MJT806" s="49"/>
      <c r="MJU806" s="49"/>
      <c r="MJV806" s="49"/>
      <c r="MJW806" s="49"/>
      <c r="MJX806" s="49"/>
      <c r="MJY806" s="49"/>
      <c r="MJZ806" s="49"/>
      <c r="MKA806" s="49"/>
      <c r="MKB806" s="49"/>
      <c r="MKC806" s="49"/>
      <c r="MKD806" s="49"/>
      <c r="MKE806" s="49"/>
      <c r="MKF806" s="49"/>
      <c r="MKG806" s="49"/>
      <c r="MKH806" s="49"/>
      <c r="MKI806" s="49"/>
      <c r="MKJ806" s="49"/>
      <c r="MKK806" s="49"/>
      <c r="MKL806" s="49"/>
      <c r="MKM806" s="49"/>
      <c r="MKN806" s="49"/>
      <c r="MKO806" s="49"/>
      <c r="MKP806" s="49"/>
      <c r="MKQ806" s="49"/>
      <c r="MKR806" s="49"/>
      <c r="MKS806" s="49"/>
      <c r="MKT806" s="49"/>
      <c r="MKU806" s="49"/>
      <c r="MKV806" s="49"/>
      <c r="MKW806" s="49"/>
      <c r="MKX806" s="49"/>
      <c r="MKY806" s="49"/>
      <c r="MKZ806" s="49"/>
      <c r="MLA806" s="49"/>
      <c r="MLB806" s="49"/>
      <c r="MLC806" s="49"/>
      <c r="MLD806" s="49"/>
      <c r="MLE806" s="49"/>
      <c r="MLF806" s="49"/>
      <c r="MLG806" s="49"/>
      <c r="MLH806" s="49"/>
      <c r="MLI806" s="49"/>
      <c r="MLJ806" s="49"/>
      <c r="MLK806" s="49"/>
      <c r="MLL806" s="49"/>
      <c r="MLM806" s="49"/>
      <c r="MLN806" s="49"/>
      <c r="MLO806" s="49"/>
      <c r="MLP806" s="49"/>
      <c r="MLQ806" s="49"/>
      <c r="MLR806" s="49"/>
      <c r="MLS806" s="49"/>
      <c r="MLT806" s="49"/>
      <c r="MLU806" s="49"/>
      <c r="MLV806" s="49"/>
      <c r="MLW806" s="49"/>
      <c r="MLX806" s="49"/>
      <c r="MLY806" s="49"/>
      <c r="MLZ806" s="49"/>
      <c r="MMA806" s="49"/>
      <c r="MMB806" s="49"/>
      <c r="MMC806" s="49"/>
      <c r="MMD806" s="49"/>
      <c r="MME806" s="49"/>
      <c r="MMF806" s="49"/>
      <c r="MMG806" s="49"/>
      <c r="MMH806" s="49"/>
      <c r="MMI806" s="49"/>
      <c r="MMJ806" s="49"/>
      <c r="MMK806" s="49"/>
      <c r="MML806" s="49"/>
      <c r="MMM806" s="49"/>
      <c r="MMN806" s="49"/>
      <c r="MMO806" s="49"/>
      <c r="MMP806" s="49"/>
      <c r="MMQ806" s="49"/>
      <c r="MMR806" s="49"/>
      <c r="MMS806" s="49"/>
      <c r="MMT806" s="49"/>
      <c r="MMU806" s="49"/>
      <c r="MMV806" s="49"/>
      <c r="MMW806" s="49"/>
      <c r="MMX806" s="49"/>
      <c r="MMY806" s="49"/>
      <c r="MMZ806" s="49"/>
      <c r="MNA806" s="49"/>
      <c r="MNB806" s="49"/>
      <c r="MNC806" s="49"/>
      <c r="MND806" s="49"/>
      <c r="MNE806" s="49"/>
      <c r="MNF806" s="49"/>
      <c r="MNG806" s="49"/>
      <c r="MNH806" s="49"/>
      <c r="MNI806" s="49"/>
      <c r="MNJ806" s="49"/>
      <c r="MNK806" s="49"/>
      <c r="MNL806" s="49"/>
      <c r="MNM806" s="49"/>
      <c r="MNN806" s="49"/>
      <c r="MNO806" s="49"/>
      <c r="MNP806" s="49"/>
      <c r="MNQ806" s="49"/>
      <c r="MNR806" s="49"/>
      <c r="MNS806" s="49"/>
      <c r="MNT806" s="49"/>
      <c r="MNU806" s="49"/>
      <c r="MNV806" s="49"/>
      <c r="MNW806" s="49"/>
      <c r="MNX806" s="49"/>
      <c r="MNY806" s="49"/>
      <c r="MNZ806" s="49"/>
      <c r="MOA806" s="49"/>
      <c r="MOB806" s="49"/>
      <c r="MOC806" s="49"/>
      <c r="MOD806" s="49"/>
      <c r="MOE806" s="49"/>
      <c r="MOF806" s="49"/>
      <c r="MOG806" s="49"/>
      <c r="MOH806" s="49"/>
      <c r="MOI806" s="49"/>
      <c r="MOJ806" s="49"/>
      <c r="MOK806" s="49"/>
      <c r="MOL806" s="49"/>
      <c r="MOM806" s="49"/>
      <c r="MON806" s="49"/>
      <c r="MOO806" s="49"/>
      <c r="MOP806" s="49"/>
      <c r="MOQ806" s="49"/>
      <c r="MOR806" s="49"/>
      <c r="MOS806" s="49"/>
      <c r="MOT806" s="49"/>
      <c r="MOU806" s="49"/>
      <c r="MOV806" s="49"/>
      <c r="MOW806" s="49"/>
      <c r="MOX806" s="49"/>
      <c r="MOY806" s="49"/>
      <c r="MOZ806" s="49"/>
      <c r="MPA806" s="49"/>
      <c r="MPB806" s="49"/>
      <c r="MPC806" s="49"/>
      <c r="MPD806" s="49"/>
      <c r="MPE806" s="49"/>
      <c r="MPF806" s="49"/>
      <c r="MPG806" s="49"/>
      <c r="MPH806" s="49"/>
      <c r="MPI806" s="49"/>
      <c r="MPJ806" s="49"/>
      <c r="MPK806" s="49"/>
      <c r="MPL806" s="49"/>
      <c r="MPM806" s="49"/>
      <c r="MPN806" s="49"/>
      <c r="MPO806" s="49"/>
      <c r="MPP806" s="49"/>
      <c r="MPQ806" s="49"/>
      <c r="MPR806" s="49"/>
      <c r="MPS806" s="49"/>
      <c r="MPT806" s="49"/>
      <c r="MPU806" s="49"/>
      <c r="MPV806" s="49"/>
      <c r="MPW806" s="49"/>
      <c r="MPX806" s="49"/>
      <c r="MPY806" s="49"/>
      <c r="MPZ806" s="49"/>
      <c r="MQA806" s="49"/>
      <c r="MQB806" s="49"/>
      <c r="MQC806" s="49"/>
      <c r="MQD806" s="49"/>
      <c r="MQE806" s="49"/>
      <c r="MQF806" s="49"/>
      <c r="MQG806" s="49"/>
      <c r="MQH806" s="49"/>
      <c r="MQI806" s="49"/>
      <c r="MQJ806" s="49"/>
      <c r="MQK806" s="49"/>
      <c r="MQL806" s="49"/>
      <c r="MQM806" s="49"/>
      <c r="MQN806" s="49"/>
      <c r="MQO806" s="49"/>
      <c r="MQP806" s="49"/>
      <c r="MQQ806" s="49"/>
      <c r="MQR806" s="49"/>
      <c r="MQS806" s="49"/>
      <c r="MQT806" s="49"/>
      <c r="MQU806" s="49"/>
      <c r="MQV806" s="49"/>
      <c r="MQW806" s="49"/>
      <c r="MQX806" s="49"/>
      <c r="MQY806" s="49"/>
      <c r="MQZ806" s="49"/>
      <c r="MRA806" s="49"/>
      <c r="MRB806" s="49"/>
      <c r="MRC806" s="49"/>
      <c r="MRD806" s="49"/>
      <c r="MRE806" s="49"/>
      <c r="MRF806" s="49"/>
      <c r="MRG806" s="49"/>
      <c r="MRH806" s="49"/>
      <c r="MRI806" s="49"/>
      <c r="MRJ806" s="49"/>
      <c r="MRK806" s="49"/>
      <c r="MRL806" s="49"/>
      <c r="MRM806" s="49"/>
      <c r="MRN806" s="49"/>
      <c r="MRO806" s="49"/>
      <c r="MRP806" s="49"/>
      <c r="MRQ806" s="49"/>
      <c r="MRR806" s="49"/>
      <c r="MRS806" s="49"/>
      <c r="MRT806" s="49"/>
      <c r="MRU806" s="49"/>
      <c r="MRV806" s="49"/>
      <c r="MRW806" s="49"/>
      <c r="MRX806" s="49"/>
      <c r="MRY806" s="49"/>
      <c r="MRZ806" s="49"/>
      <c r="MSA806" s="49"/>
      <c r="MSB806" s="49"/>
      <c r="MSC806" s="49"/>
      <c r="MSD806" s="49"/>
      <c r="MSE806" s="49"/>
      <c r="MSF806" s="49"/>
      <c r="MSG806" s="49"/>
      <c r="MSH806" s="49"/>
      <c r="MSI806" s="49"/>
      <c r="MSJ806" s="49"/>
      <c r="MSK806" s="49"/>
      <c r="MSL806" s="49"/>
      <c r="MSM806" s="49"/>
      <c r="MSN806" s="49"/>
      <c r="MSO806" s="49"/>
      <c r="MSP806" s="49"/>
      <c r="MSQ806" s="49"/>
      <c r="MSR806" s="49"/>
      <c r="MSS806" s="49"/>
      <c r="MST806" s="49"/>
      <c r="MSU806" s="49"/>
      <c r="MSV806" s="49"/>
      <c r="MSW806" s="49"/>
      <c r="MSX806" s="49"/>
      <c r="MSY806" s="49"/>
      <c r="MSZ806" s="49"/>
      <c r="MTA806" s="49"/>
      <c r="MTB806" s="49"/>
      <c r="MTC806" s="49"/>
      <c r="MTD806" s="49"/>
      <c r="MTE806" s="49"/>
      <c r="MTF806" s="49"/>
      <c r="MTG806" s="49"/>
      <c r="MTH806" s="49"/>
      <c r="MTI806" s="49"/>
      <c r="MTJ806" s="49"/>
      <c r="MTK806" s="49"/>
      <c r="MTL806" s="49"/>
      <c r="MTM806" s="49"/>
      <c r="MTN806" s="49"/>
      <c r="MTO806" s="49"/>
      <c r="MTP806" s="49"/>
      <c r="MTQ806" s="49"/>
      <c r="MTR806" s="49"/>
      <c r="MTS806" s="49"/>
      <c r="MTT806" s="49"/>
      <c r="MTU806" s="49"/>
      <c r="MTV806" s="49"/>
      <c r="MTW806" s="49"/>
      <c r="MTX806" s="49"/>
      <c r="MTY806" s="49"/>
      <c r="MTZ806" s="49"/>
      <c r="MUA806" s="49"/>
      <c r="MUB806" s="49"/>
      <c r="MUC806" s="49"/>
      <c r="MUD806" s="49"/>
      <c r="MUE806" s="49"/>
      <c r="MUF806" s="49"/>
      <c r="MUG806" s="49"/>
      <c r="MUH806" s="49"/>
      <c r="MUI806" s="49"/>
      <c r="MUJ806" s="49"/>
      <c r="MUK806" s="49"/>
      <c r="MUL806" s="49"/>
      <c r="MUM806" s="49"/>
      <c r="MUN806" s="49"/>
      <c r="MUO806" s="49"/>
      <c r="MUP806" s="49"/>
      <c r="MUQ806" s="49"/>
      <c r="MUR806" s="49"/>
      <c r="MUS806" s="49"/>
      <c r="MUT806" s="49"/>
      <c r="MUU806" s="49"/>
      <c r="MUV806" s="49"/>
      <c r="MUW806" s="49"/>
      <c r="MUX806" s="49"/>
      <c r="MUY806" s="49"/>
      <c r="MUZ806" s="49"/>
      <c r="MVA806" s="49"/>
      <c r="MVB806" s="49"/>
      <c r="MVC806" s="49"/>
      <c r="MVD806" s="49"/>
      <c r="MVE806" s="49"/>
      <c r="MVF806" s="49"/>
      <c r="MVG806" s="49"/>
      <c r="MVH806" s="49"/>
      <c r="MVI806" s="49"/>
      <c r="MVJ806" s="49"/>
      <c r="MVK806" s="49"/>
      <c r="MVL806" s="49"/>
      <c r="MVM806" s="49"/>
      <c r="MVN806" s="49"/>
      <c r="MVO806" s="49"/>
      <c r="MVP806" s="49"/>
      <c r="MVQ806" s="49"/>
      <c r="MVR806" s="49"/>
      <c r="MVS806" s="49"/>
      <c r="MVT806" s="49"/>
      <c r="MVU806" s="49"/>
      <c r="MVV806" s="49"/>
      <c r="MVW806" s="49"/>
      <c r="MVX806" s="49"/>
      <c r="MVY806" s="49"/>
      <c r="MVZ806" s="49"/>
      <c r="MWA806" s="49"/>
      <c r="MWB806" s="49"/>
      <c r="MWC806" s="49"/>
      <c r="MWD806" s="49"/>
      <c r="MWE806" s="49"/>
      <c r="MWF806" s="49"/>
      <c r="MWG806" s="49"/>
      <c r="MWH806" s="49"/>
      <c r="MWI806" s="49"/>
      <c r="MWJ806" s="49"/>
      <c r="MWK806" s="49"/>
      <c r="MWL806" s="49"/>
      <c r="MWM806" s="49"/>
      <c r="MWN806" s="49"/>
      <c r="MWO806" s="49"/>
      <c r="MWP806" s="49"/>
      <c r="MWQ806" s="49"/>
      <c r="MWR806" s="49"/>
      <c r="MWS806" s="49"/>
      <c r="MWT806" s="49"/>
      <c r="MWU806" s="49"/>
      <c r="MWV806" s="49"/>
      <c r="MWW806" s="49"/>
      <c r="MWX806" s="49"/>
      <c r="MWY806" s="49"/>
      <c r="MWZ806" s="49"/>
      <c r="MXA806" s="49"/>
      <c r="MXB806" s="49"/>
      <c r="MXC806" s="49"/>
      <c r="MXD806" s="49"/>
      <c r="MXE806" s="49"/>
      <c r="MXF806" s="49"/>
      <c r="MXG806" s="49"/>
      <c r="MXH806" s="49"/>
      <c r="MXI806" s="49"/>
      <c r="MXJ806" s="49"/>
      <c r="MXK806" s="49"/>
      <c r="MXL806" s="49"/>
      <c r="MXM806" s="49"/>
      <c r="MXN806" s="49"/>
      <c r="MXO806" s="49"/>
      <c r="MXP806" s="49"/>
      <c r="MXQ806" s="49"/>
      <c r="MXR806" s="49"/>
      <c r="MXS806" s="49"/>
      <c r="MXT806" s="49"/>
      <c r="MXU806" s="49"/>
      <c r="MXV806" s="49"/>
      <c r="MXW806" s="49"/>
      <c r="MXX806" s="49"/>
      <c r="MXY806" s="49"/>
      <c r="MXZ806" s="49"/>
      <c r="MYA806" s="49"/>
      <c r="MYB806" s="49"/>
      <c r="MYC806" s="49"/>
      <c r="MYD806" s="49"/>
      <c r="MYE806" s="49"/>
      <c r="MYF806" s="49"/>
      <c r="MYG806" s="49"/>
      <c r="MYH806" s="49"/>
      <c r="MYI806" s="49"/>
      <c r="MYJ806" s="49"/>
      <c r="MYK806" s="49"/>
      <c r="MYL806" s="49"/>
      <c r="MYM806" s="49"/>
      <c r="MYN806" s="49"/>
      <c r="MYO806" s="49"/>
      <c r="MYP806" s="49"/>
      <c r="MYQ806" s="49"/>
      <c r="MYR806" s="49"/>
      <c r="MYS806" s="49"/>
      <c r="MYT806" s="49"/>
      <c r="MYU806" s="49"/>
      <c r="MYV806" s="49"/>
      <c r="MYW806" s="49"/>
      <c r="MYX806" s="49"/>
      <c r="MYY806" s="49"/>
      <c r="MYZ806" s="49"/>
      <c r="MZA806" s="49"/>
      <c r="MZB806" s="49"/>
      <c r="MZC806" s="49"/>
      <c r="MZD806" s="49"/>
      <c r="MZE806" s="49"/>
      <c r="MZF806" s="49"/>
      <c r="MZG806" s="49"/>
      <c r="MZH806" s="49"/>
      <c r="MZI806" s="49"/>
      <c r="MZJ806" s="49"/>
      <c r="MZK806" s="49"/>
      <c r="MZL806" s="49"/>
      <c r="MZM806" s="49"/>
      <c r="MZN806" s="49"/>
      <c r="MZO806" s="49"/>
      <c r="MZP806" s="49"/>
      <c r="MZQ806" s="49"/>
      <c r="MZR806" s="49"/>
      <c r="MZS806" s="49"/>
      <c r="MZT806" s="49"/>
      <c r="MZU806" s="49"/>
      <c r="MZV806" s="49"/>
      <c r="MZW806" s="49"/>
      <c r="MZX806" s="49"/>
      <c r="MZY806" s="49"/>
      <c r="MZZ806" s="49"/>
      <c r="NAA806" s="49"/>
      <c r="NAB806" s="49"/>
      <c r="NAC806" s="49"/>
      <c r="NAD806" s="49"/>
      <c r="NAE806" s="49"/>
      <c r="NAF806" s="49"/>
      <c r="NAG806" s="49"/>
      <c r="NAH806" s="49"/>
      <c r="NAI806" s="49"/>
      <c r="NAJ806" s="49"/>
      <c r="NAK806" s="49"/>
      <c r="NAL806" s="49"/>
      <c r="NAM806" s="49"/>
      <c r="NAN806" s="49"/>
      <c r="NAO806" s="49"/>
      <c r="NAP806" s="49"/>
      <c r="NAQ806" s="49"/>
      <c r="NAR806" s="49"/>
      <c r="NAS806" s="49"/>
      <c r="NAT806" s="49"/>
      <c r="NAU806" s="49"/>
      <c r="NAV806" s="49"/>
      <c r="NAW806" s="49"/>
      <c r="NAX806" s="49"/>
      <c r="NAY806" s="49"/>
      <c r="NAZ806" s="49"/>
      <c r="NBA806" s="49"/>
      <c r="NBB806" s="49"/>
      <c r="NBC806" s="49"/>
      <c r="NBD806" s="49"/>
      <c r="NBE806" s="49"/>
      <c r="NBF806" s="49"/>
      <c r="NBG806" s="49"/>
      <c r="NBH806" s="49"/>
      <c r="NBI806" s="49"/>
      <c r="NBJ806" s="49"/>
      <c r="NBK806" s="49"/>
      <c r="NBL806" s="49"/>
      <c r="NBM806" s="49"/>
      <c r="NBN806" s="49"/>
      <c r="NBO806" s="49"/>
      <c r="NBP806" s="49"/>
      <c r="NBQ806" s="49"/>
      <c r="NBR806" s="49"/>
      <c r="NBS806" s="49"/>
      <c r="NBT806" s="49"/>
      <c r="NBU806" s="49"/>
      <c r="NBV806" s="49"/>
      <c r="NBW806" s="49"/>
      <c r="NBX806" s="49"/>
      <c r="NBY806" s="49"/>
      <c r="NBZ806" s="49"/>
      <c r="NCA806" s="49"/>
      <c r="NCB806" s="49"/>
      <c r="NCC806" s="49"/>
      <c r="NCD806" s="49"/>
      <c r="NCE806" s="49"/>
      <c r="NCF806" s="49"/>
      <c r="NCG806" s="49"/>
      <c r="NCH806" s="49"/>
      <c r="NCI806" s="49"/>
      <c r="NCJ806" s="49"/>
      <c r="NCK806" s="49"/>
      <c r="NCL806" s="49"/>
      <c r="NCM806" s="49"/>
      <c r="NCN806" s="49"/>
      <c r="NCO806" s="49"/>
      <c r="NCP806" s="49"/>
      <c r="NCQ806" s="49"/>
      <c r="NCR806" s="49"/>
      <c r="NCS806" s="49"/>
      <c r="NCT806" s="49"/>
      <c r="NCU806" s="49"/>
      <c r="NCV806" s="49"/>
      <c r="NCW806" s="49"/>
      <c r="NCX806" s="49"/>
      <c r="NCY806" s="49"/>
      <c r="NCZ806" s="49"/>
      <c r="NDA806" s="49"/>
      <c r="NDB806" s="49"/>
      <c r="NDC806" s="49"/>
      <c r="NDD806" s="49"/>
      <c r="NDE806" s="49"/>
      <c r="NDF806" s="49"/>
      <c r="NDG806" s="49"/>
      <c r="NDH806" s="49"/>
      <c r="NDI806" s="49"/>
      <c r="NDJ806" s="49"/>
      <c r="NDK806" s="49"/>
      <c r="NDL806" s="49"/>
      <c r="NDM806" s="49"/>
      <c r="NDN806" s="49"/>
      <c r="NDO806" s="49"/>
      <c r="NDP806" s="49"/>
      <c r="NDQ806" s="49"/>
      <c r="NDR806" s="49"/>
      <c r="NDS806" s="49"/>
      <c r="NDT806" s="49"/>
      <c r="NDU806" s="49"/>
      <c r="NDV806" s="49"/>
      <c r="NDW806" s="49"/>
      <c r="NDX806" s="49"/>
      <c r="NDY806" s="49"/>
      <c r="NDZ806" s="49"/>
      <c r="NEA806" s="49"/>
      <c r="NEB806" s="49"/>
      <c r="NEC806" s="49"/>
      <c r="NED806" s="49"/>
      <c r="NEE806" s="49"/>
      <c r="NEF806" s="49"/>
      <c r="NEG806" s="49"/>
      <c r="NEH806" s="49"/>
      <c r="NEI806" s="49"/>
      <c r="NEJ806" s="49"/>
      <c r="NEK806" s="49"/>
      <c r="NEL806" s="49"/>
      <c r="NEM806" s="49"/>
      <c r="NEN806" s="49"/>
      <c r="NEO806" s="49"/>
      <c r="NEP806" s="49"/>
      <c r="NEQ806" s="49"/>
      <c r="NER806" s="49"/>
      <c r="NES806" s="49"/>
      <c r="NET806" s="49"/>
      <c r="NEU806" s="49"/>
      <c r="NEV806" s="49"/>
      <c r="NEW806" s="49"/>
      <c r="NEX806" s="49"/>
      <c r="NEY806" s="49"/>
      <c r="NEZ806" s="49"/>
      <c r="NFA806" s="49"/>
      <c r="NFB806" s="49"/>
      <c r="NFC806" s="49"/>
      <c r="NFD806" s="49"/>
      <c r="NFE806" s="49"/>
      <c r="NFF806" s="49"/>
      <c r="NFG806" s="49"/>
      <c r="NFH806" s="49"/>
      <c r="NFI806" s="49"/>
      <c r="NFJ806" s="49"/>
      <c r="NFK806" s="49"/>
      <c r="NFL806" s="49"/>
      <c r="NFM806" s="49"/>
      <c r="NFN806" s="49"/>
      <c r="NFO806" s="49"/>
      <c r="NFP806" s="49"/>
      <c r="NFQ806" s="49"/>
      <c r="NFR806" s="49"/>
      <c r="NFS806" s="49"/>
      <c r="NFT806" s="49"/>
      <c r="NFU806" s="49"/>
      <c r="NFV806" s="49"/>
      <c r="NFW806" s="49"/>
      <c r="NFX806" s="49"/>
      <c r="NFY806" s="49"/>
      <c r="NFZ806" s="49"/>
      <c r="NGA806" s="49"/>
      <c r="NGB806" s="49"/>
      <c r="NGC806" s="49"/>
      <c r="NGD806" s="49"/>
      <c r="NGE806" s="49"/>
      <c r="NGF806" s="49"/>
      <c r="NGG806" s="49"/>
      <c r="NGH806" s="49"/>
      <c r="NGI806" s="49"/>
      <c r="NGJ806" s="49"/>
      <c r="NGK806" s="49"/>
      <c r="NGL806" s="49"/>
      <c r="NGM806" s="49"/>
      <c r="NGN806" s="49"/>
      <c r="NGO806" s="49"/>
      <c r="NGP806" s="49"/>
      <c r="NGQ806" s="49"/>
      <c r="NGR806" s="49"/>
      <c r="NGS806" s="49"/>
      <c r="NGT806" s="49"/>
      <c r="NGU806" s="49"/>
      <c r="NGV806" s="49"/>
      <c r="NGW806" s="49"/>
      <c r="NGX806" s="49"/>
      <c r="NGY806" s="49"/>
      <c r="NGZ806" s="49"/>
      <c r="NHA806" s="49"/>
      <c r="NHB806" s="49"/>
      <c r="NHC806" s="49"/>
      <c r="NHD806" s="49"/>
      <c r="NHE806" s="49"/>
      <c r="NHF806" s="49"/>
      <c r="NHG806" s="49"/>
      <c r="NHH806" s="49"/>
      <c r="NHI806" s="49"/>
      <c r="NHJ806" s="49"/>
      <c r="NHK806" s="49"/>
      <c r="NHL806" s="49"/>
      <c r="NHM806" s="49"/>
      <c r="NHN806" s="49"/>
      <c r="NHO806" s="49"/>
      <c r="NHP806" s="49"/>
      <c r="NHQ806" s="49"/>
      <c r="NHR806" s="49"/>
      <c r="NHS806" s="49"/>
      <c r="NHT806" s="49"/>
      <c r="NHU806" s="49"/>
      <c r="NHV806" s="49"/>
      <c r="NHW806" s="49"/>
      <c r="NHX806" s="49"/>
      <c r="NHY806" s="49"/>
      <c r="NHZ806" s="49"/>
      <c r="NIA806" s="49"/>
      <c r="NIB806" s="49"/>
      <c r="NIC806" s="49"/>
      <c r="NID806" s="49"/>
      <c r="NIE806" s="49"/>
      <c r="NIF806" s="49"/>
      <c r="NIG806" s="49"/>
      <c r="NIH806" s="49"/>
      <c r="NII806" s="49"/>
      <c r="NIJ806" s="49"/>
      <c r="NIK806" s="49"/>
      <c r="NIL806" s="49"/>
      <c r="NIM806" s="49"/>
      <c r="NIN806" s="49"/>
      <c r="NIO806" s="49"/>
      <c r="NIP806" s="49"/>
      <c r="NIQ806" s="49"/>
      <c r="NIR806" s="49"/>
      <c r="NIS806" s="49"/>
      <c r="NIT806" s="49"/>
      <c r="NIU806" s="49"/>
      <c r="NIV806" s="49"/>
      <c r="NIW806" s="49"/>
      <c r="NIX806" s="49"/>
      <c r="NIY806" s="49"/>
      <c r="NIZ806" s="49"/>
      <c r="NJA806" s="49"/>
      <c r="NJB806" s="49"/>
      <c r="NJC806" s="49"/>
      <c r="NJD806" s="49"/>
      <c r="NJE806" s="49"/>
      <c r="NJF806" s="49"/>
      <c r="NJG806" s="49"/>
      <c r="NJH806" s="49"/>
      <c r="NJI806" s="49"/>
      <c r="NJJ806" s="49"/>
      <c r="NJK806" s="49"/>
      <c r="NJL806" s="49"/>
      <c r="NJM806" s="49"/>
      <c r="NJN806" s="49"/>
      <c r="NJO806" s="49"/>
      <c r="NJP806" s="49"/>
      <c r="NJQ806" s="49"/>
      <c r="NJR806" s="49"/>
      <c r="NJS806" s="49"/>
      <c r="NJT806" s="49"/>
      <c r="NJU806" s="49"/>
      <c r="NJV806" s="49"/>
      <c r="NJW806" s="49"/>
      <c r="NJX806" s="49"/>
      <c r="NJY806" s="49"/>
      <c r="NJZ806" s="49"/>
      <c r="NKA806" s="49"/>
      <c r="NKB806" s="49"/>
      <c r="NKC806" s="49"/>
      <c r="NKD806" s="49"/>
      <c r="NKE806" s="49"/>
      <c r="NKF806" s="49"/>
      <c r="NKG806" s="49"/>
      <c r="NKH806" s="49"/>
      <c r="NKI806" s="49"/>
      <c r="NKJ806" s="49"/>
      <c r="NKK806" s="49"/>
      <c r="NKL806" s="49"/>
      <c r="NKM806" s="49"/>
      <c r="NKN806" s="49"/>
      <c r="NKO806" s="49"/>
      <c r="NKP806" s="49"/>
      <c r="NKQ806" s="49"/>
      <c r="NKR806" s="49"/>
      <c r="NKS806" s="49"/>
      <c r="NKT806" s="49"/>
      <c r="NKU806" s="49"/>
      <c r="NKV806" s="49"/>
      <c r="NKW806" s="49"/>
      <c r="NKX806" s="49"/>
      <c r="NKY806" s="49"/>
      <c r="NKZ806" s="49"/>
      <c r="NLA806" s="49"/>
      <c r="NLB806" s="49"/>
      <c r="NLC806" s="49"/>
      <c r="NLD806" s="49"/>
      <c r="NLE806" s="49"/>
      <c r="NLF806" s="49"/>
      <c r="NLG806" s="49"/>
      <c r="NLH806" s="49"/>
      <c r="NLI806" s="49"/>
      <c r="NLJ806" s="49"/>
      <c r="NLK806" s="49"/>
      <c r="NLL806" s="49"/>
      <c r="NLM806" s="49"/>
      <c r="NLN806" s="49"/>
      <c r="NLO806" s="49"/>
      <c r="NLP806" s="49"/>
      <c r="NLQ806" s="49"/>
      <c r="NLR806" s="49"/>
      <c r="NLS806" s="49"/>
      <c r="NLT806" s="49"/>
      <c r="NLU806" s="49"/>
      <c r="NLV806" s="49"/>
      <c r="NLW806" s="49"/>
      <c r="NLX806" s="49"/>
      <c r="NLY806" s="49"/>
      <c r="NLZ806" s="49"/>
      <c r="NMA806" s="49"/>
      <c r="NMB806" s="49"/>
      <c r="NMC806" s="49"/>
      <c r="NMD806" s="49"/>
      <c r="NME806" s="49"/>
      <c r="NMF806" s="49"/>
      <c r="NMG806" s="49"/>
      <c r="NMH806" s="49"/>
      <c r="NMI806" s="49"/>
      <c r="NMJ806" s="49"/>
      <c r="NMK806" s="49"/>
      <c r="NML806" s="49"/>
      <c r="NMM806" s="49"/>
      <c r="NMN806" s="49"/>
      <c r="NMO806" s="49"/>
      <c r="NMP806" s="49"/>
      <c r="NMQ806" s="49"/>
      <c r="NMR806" s="49"/>
      <c r="NMS806" s="49"/>
      <c r="NMT806" s="49"/>
      <c r="NMU806" s="49"/>
      <c r="NMV806" s="49"/>
      <c r="NMW806" s="49"/>
      <c r="NMX806" s="49"/>
      <c r="NMY806" s="49"/>
      <c r="NMZ806" s="49"/>
      <c r="NNA806" s="49"/>
      <c r="NNB806" s="49"/>
      <c r="NNC806" s="49"/>
      <c r="NND806" s="49"/>
      <c r="NNE806" s="49"/>
      <c r="NNF806" s="49"/>
      <c r="NNG806" s="49"/>
      <c r="NNH806" s="49"/>
      <c r="NNI806" s="49"/>
      <c r="NNJ806" s="49"/>
      <c r="NNK806" s="49"/>
      <c r="NNL806" s="49"/>
      <c r="NNM806" s="49"/>
      <c r="NNN806" s="49"/>
      <c r="NNO806" s="49"/>
      <c r="NNP806" s="49"/>
      <c r="NNQ806" s="49"/>
      <c r="NNR806" s="49"/>
      <c r="NNS806" s="49"/>
      <c r="NNT806" s="49"/>
      <c r="NNU806" s="49"/>
      <c r="NNV806" s="49"/>
      <c r="NNW806" s="49"/>
      <c r="NNX806" s="49"/>
      <c r="NNY806" s="49"/>
      <c r="NNZ806" s="49"/>
      <c r="NOA806" s="49"/>
      <c r="NOB806" s="49"/>
      <c r="NOC806" s="49"/>
      <c r="NOD806" s="49"/>
      <c r="NOE806" s="49"/>
      <c r="NOF806" s="49"/>
      <c r="NOG806" s="49"/>
      <c r="NOH806" s="49"/>
      <c r="NOI806" s="49"/>
      <c r="NOJ806" s="49"/>
      <c r="NOK806" s="49"/>
      <c r="NOL806" s="49"/>
      <c r="NOM806" s="49"/>
      <c r="NON806" s="49"/>
      <c r="NOO806" s="49"/>
      <c r="NOP806" s="49"/>
      <c r="NOQ806" s="49"/>
      <c r="NOR806" s="49"/>
      <c r="NOS806" s="49"/>
      <c r="NOT806" s="49"/>
      <c r="NOU806" s="49"/>
      <c r="NOV806" s="49"/>
      <c r="NOW806" s="49"/>
      <c r="NOX806" s="49"/>
      <c r="NOY806" s="49"/>
      <c r="NOZ806" s="49"/>
      <c r="NPA806" s="49"/>
      <c r="NPB806" s="49"/>
      <c r="NPC806" s="49"/>
      <c r="NPD806" s="49"/>
      <c r="NPE806" s="49"/>
      <c r="NPF806" s="49"/>
      <c r="NPG806" s="49"/>
      <c r="NPH806" s="49"/>
      <c r="NPI806" s="49"/>
      <c r="NPJ806" s="49"/>
      <c r="NPK806" s="49"/>
      <c r="NPL806" s="49"/>
      <c r="NPM806" s="49"/>
      <c r="NPN806" s="49"/>
      <c r="NPO806" s="49"/>
      <c r="NPP806" s="49"/>
      <c r="NPQ806" s="49"/>
      <c r="NPR806" s="49"/>
      <c r="NPS806" s="49"/>
      <c r="NPT806" s="49"/>
      <c r="NPU806" s="49"/>
      <c r="NPV806" s="49"/>
      <c r="NPW806" s="49"/>
      <c r="NPX806" s="49"/>
      <c r="NPY806" s="49"/>
      <c r="NPZ806" s="49"/>
      <c r="NQA806" s="49"/>
      <c r="NQB806" s="49"/>
      <c r="NQC806" s="49"/>
      <c r="NQD806" s="49"/>
      <c r="NQE806" s="49"/>
      <c r="NQF806" s="49"/>
      <c r="NQG806" s="49"/>
      <c r="NQH806" s="49"/>
      <c r="NQI806" s="49"/>
      <c r="NQJ806" s="49"/>
      <c r="NQK806" s="49"/>
      <c r="NQL806" s="49"/>
      <c r="NQM806" s="49"/>
      <c r="NQN806" s="49"/>
      <c r="NQO806" s="49"/>
      <c r="NQP806" s="49"/>
      <c r="NQQ806" s="49"/>
      <c r="NQR806" s="49"/>
      <c r="NQS806" s="49"/>
      <c r="NQT806" s="49"/>
      <c r="NQU806" s="49"/>
      <c r="NQV806" s="49"/>
      <c r="NQW806" s="49"/>
      <c r="NQX806" s="49"/>
      <c r="NQY806" s="49"/>
      <c r="NQZ806" s="49"/>
      <c r="NRA806" s="49"/>
      <c r="NRB806" s="49"/>
      <c r="NRC806" s="49"/>
      <c r="NRD806" s="49"/>
      <c r="NRE806" s="49"/>
      <c r="NRF806" s="49"/>
      <c r="NRG806" s="49"/>
      <c r="NRH806" s="49"/>
      <c r="NRI806" s="49"/>
      <c r="NRJ806" s="49"/>
      <c r="NRK806" s="49"/>
      <c r="NRL806" s="49"/>
      <c r="NRM806" s="49"/>
      <c r="NRN806" s="49"/>
      <c r="NRO806" s="49"/>
      <c r="NRP806" s="49"/>
      <c r="NRQ806" s="49"/>
      <c r="NRR806" s="49"/>
      <c r="NRS806" s="49"/>
      <c r="NRT806" s="49"/>
      <c r="NRU806" s="49"/>
      <c r="NRV806" s="49"/>
      <c r="NRW806" s="49"/>
      <c r="NRX806" s="49"/>
      <c r="NRY806" s="49"/>
      <c r="NRZ806" s="49"/>
      <c r="NSA806" s="49"/>
      <c r="NSB806" s="49"/>
      <c r="NSC806" s="49"/>
      <c r="NSD806" s="49"/>
      <c r="NSE806" s="49"/>
      <c r="NSF806" s="49"/>
      <c r="NSG806" s="49"/>
      <c r="NSH806" s="49"/>
      <c r="NSI806" s="49"/>
      <c r="NSJ806" s="49"/>
      <c r="NSK806" s="49"/>
      <c r="NSL806" s="49"/>
      <c r="NSM806" s="49"/>
      <c r="NSN806" s="49"/>
      <c r="NSO806" s="49"/>
      <c r="NSP806" s="49"/>
      <c r="NSQ806" s="49"/>
      <c r="NSR806" s="49"/>
      <c r="NSS806" s="49"/>
      <c r="NST806" s="49"/>
      <c r="NSU806" s="49"/>
      <c r="NSV806" s="49"/>
      <c r="NSW806" s="49"/>
      <c r="NSX806" s="49"/>
      <c r="NSY806" s="49"/>
      <c r="NSZ806" s="49"/>
      <c r="NTA806" s="49"/>
      <c r="NTB806" s="49"/>
      <c r="NTC806" s="49"/>
      <c r="NTD806" s="49"/>
      <c r="NTE806" s="49"/>
      <c r="NTF806" s="49"/>
      <c r="NTG806" s="49"/>
      <c r="NTH806" s="49"/>
      <c r="NTI806" s="49"/>
      <c r="NTJ806" s="49"/>
      <c r="NTK806" s="49"/>
      <c r="NTL806" s="49"/>
      <c r="NTM806" s="49"/>
      <c r="NTN806" s="49"/>
      <c r="NTO806" s="49"/>
      <c r="NTP806" s="49"/>
      <c r="NTQ806" s="49"/>
      <c r="NTR806" s="49"/>
      <c r="NTS806" s="49"/>
      <c r="NTT806" s="49"/>
      <c r="NTU806" s="49"/>
      <c r="NTV806" s="49"/>
      <c r="NTW806" s="49"/>
      <c r="NTX806" s="49"/>
      <c r="NTY806" s="49"/>
      <c r="NTZ806" s="49"/>
      <c r="NUA806" s="49"/>
      <c r="NUB806" s="49"/>
      <c r="NUC806" s="49"/>
      <c r="NUD806" s="49"/>
      <c r="NUE806" s="49"/>
      <c r="NUF806" s="49"/>
      <c r="NUG806" s="49"/>
      <c r="NUH806" s="49"/>
      <c r="NUI806" s="49"/>
      <c r="NUJ806" s="49"/>
      <c r="NUK806" s="49"/>
      <c r="NUL806" s="49"/>
      <c r="NUM806" s="49"/>
      <c r="NUN806" s="49"/>
      <c r="NUO806" s="49"/>
      <c r="NUP806" s="49"/>
      <c r="NUQ806" s="49"/>
      <c r="NUR806" s="49"/>
      <c r="NUS806" s="49"/>
      <c r="NUT806" s="49"/>
      <c r="NUU806" s="49"/>
      <c r="NUV806" s="49"/>
      <c r="NUW806" s="49"/>
      <c r="NUX806" s="49"/>
      <c r="NUY806" s="49"/>
      <c r="NUZ806" s="49"/>
      <c r="NVA806" s="49"/>
      <c r="NVB806" s="49"/>
      <c r="NVC806" s="49"/>
      <c r="NVD806" s="49"/>
      <c r="NVE806" s="49"/>
      <c r="NVF806" s="49"/>
      <c r="NVG806" s="49"/>
      <c r="NVH806" s="49"/>
      <c r="NVI806" s="49"/>
      <c r="NVJ806" s="49"/>
      <c r="NVK806" s="49"/>
      <c r="NVL806" s="49"/>
      <c r="NVM806" s="49"/>
      <c r="NVN806" s="49"/>
      <c r="NVO806" s="49"/>
      <c r="NVP806" s="49"/>
      <c r="NVQ806" s="49"/>
      <c r="NVR806" s="49"/>
      <c r="NVS806" s="49"/>
      <c r="NVT806" s="49"/>
      <c r="NVU806" s="49"/>
      <c r="NVV806" s="49"/>
      <c r="NVW806" s="49"/>
      <c r="NVX806" s="49"/>
      <c r="NVY806" s="49"/>
      <c r="NVZ806" s="49"/>
      <c r="NWA806" s="49"/>
      <c r="NWB806" s="49"/>
      <c r="NWC806" s="49"/>
      <c r="NWD806" s="49"/>
      <c r="NWE806" s="49"/>
      <c r="NWF806" s="49"/>
      <c r="NWG806" s="49"/>
      <c r="NWH806" s="49"/>
      <c r="NWI806" s="49"/>
      <c r="NWJ806" s="49"/>
      <c r="NWK806" s="49"/>
      <c r="NWL806" s="49"/>
      <c r="NWM806" s="49"/>
      <c r="NWN806" s="49"/>
      <c r="NWO806" s="49"/>
      <c r="NWP806" s="49"/>
      <c r="NWQ806" s="49"/>
      <c r="NWR806" s="49"/>
      <c r="NWS806" s="49"/>
      <c r="NWT806" s="49"/>
      <c r="NWU806" s="49"/>
      <c r="NWV806" s="49"/>
      <c r="NWW806" s="49"/>
      <c r="NWX806" s="49"/>
      <c r="NWY806" s="49"/>
      <c r="NWZ806" s="49"/>
      <c r="NXA806" s="49"/>
      <c r="NXB806" s="49"/>
      <c r="NXC806" s="49"/>
      <c r="NXD806" s="49"/>
      <c r="NXE806" s="49"/>
      <c r="NXF806" s="49"/>
      <c r="NXG806" s="49"/>
      <c r="NXH806" s="49"/>
      <c r="NXI806" s="49"/>
      <c r="NXJ806" s="49"/>
      <c r="NXK806" s="49"/>
      <c r="NXL806" s="49"/>
      <c r="NXM806" s="49"/>
      <c r="NXN806" s="49"/>
      <c r="NXO806" s="49"/>
      <c r="NXP806" s="49"/>
      <c r="NXQ806" s="49"/>
      <c r="NXR806" s="49"/>
      <c r="NXS806" s="49"/>
      <c r="NXT806" s="49"/>
      <c r="NXU806" s="49"/>
      <c r="NXV806" s="49"/>
      <c r="NXW806" s="49"/>
      <c r="NXX806" s="49"/>
      <c r="NXY806" s="49"/>
      <c r="NXZ806" s="49"/>
      <c r="NYA806" s="49"/>
      <c r="NYB806" s="49"/>
      <c r="NYC806" s="49"/>
      <c r="NYD806" s="49"/>
      <c r="NYE806" s="49"/>
      <c r="NYF806" s="49"/>
      <c r="NYG806" s="49"/>
      <c r="NYH806" s="49"/>
      <c r="NYI806" s="49"/>
      <c r="NYJ806" s="49"/>
      <c r="NYK806" s="49"/>
      <c r="NYL806" s="49"/>
      <c r="NYM806" s="49"/>
      <c r="NYN806" s="49"/>
      <c r="NYO806" s="49"/>
      <c r="NYP806" s="49"/>
      <c r="NYQ806" s="49"/>
      <c r="NYR806" s="49"/>
      <c r="NYS806" s="49"/>
      <c r="NYT806" s="49"/>
      <c r="NYU806" s="49"/>
      <c r="NYV806" s="49"/>
      <c r="NYW806" s="49"/>
      <c r="NYX806" s="49"/>
      <c r="NYY806" s="49"/>
      <c r="NYZ806" s="49"/>
      <c r="NZA806" s="49"/>
      <c r="NZB806" s="49"/>
      <c r="NZC806" s="49"/>
      <c r="NZD806" s="49"/>
      <c r="NZE806" s="49"/>
      <c r="NZF806" s="49"/>
      <c r="NZG806" s="49"/>
      <c r="NZH806" s="49"/>
      <c r="NZI806" s="49"/>
      <c r="NZJ806" s="49"/>
      <c r="NZK806" s="49"/>
      <c r="NZL806" s="49"/>
      <c r="NZM806" s="49"/>
      <c r="NZN806" s="49"/>
      <c r="NZO806" s="49"/>
      <c r="NZP806" s="49"/>
      <c r="NZQ806" s="49"/>
      <c r="NZR806" s="49"/>
      <c r="NZS806" s="49"/>
      <c r="NZT806" s="49"/>
      <c r="NZU806" s="49"/>
      <c r="NZV806" s="49"/>
      <c r="NZW806" s="49"/>
      <c r="NZX806" s="49"/>
      <c r="NZY806" s="49"/>
      <c r="NZZ806" s="49"/>
      <c r="OAA806" s="49"/>
      <c r="OAB806" s="49"/>
      <c r="OAC806" s="49"/>
      <c r="OAD806" s="49"/>
      <c r="OAE806" s="49"/>
      <c r="OAF806" s="49"/>
      <c r="OAG806" s="49"/>
      <c r="OAH806" s="49"/>
      <c r="OAI806" s="49"/>
      <c r="OAJ806" s="49"/>
      <c r="OAK806" s="49"/>
      <c r="OAL806" s="49"/>
      <c r="OAM806" s="49"/>
      <c r="OAN806" s="49"/>
      <c r="OAO806" s="49"/>
      <c r="OAP806" s="49"/>
      <c r="OAQ806" s="49"/>
      <c r="OAR806" s="49"/>
      <c r="OAS806" s="49"/>
      <c r="OAT806" s="49"/>
      <c r="OAU806" s="49"/>
      <c r="OAV806" s="49"/>
      <c r="OAW806" s="49"/>
      <c r="OAX806" s="49"/>
      <c r="OAY806" s="49"/>
      <c r="OAZ806" s="49"/>
      <c r="OBA806" s="49"/>
      <c r="OBB806" s="49"/>
      <c r="OBC806" s="49"/>
      <c r="OBD806" s="49"/>
      <c r="OBE806" s="49"/>
      <c r="OBF806" s="49"/>
      <c r="OBG806" s="49"/>
      <c r="OBH806" s="49"/>
      <c r="OBI806" s="49"/>
      <c r="OBJ806" s="49"/>
      <c r="OBK806" s="49"/>
      <c r="OBL806" s="49"/>
      <c r="OBM806" s="49"/>
      <c r="OBN806" s="49"/>
      <c r="OBO806" s="49"/>
      <c r="OBP806" s="49"/>
      <c r="OBQ806" s="49"/>
      <c r="OBR806" s="49"/>
      <c r="OBS806" s="49"/>
      <c r="OBT806" s="49"/>
      <c r="OBU806" s="49"/>
      <c r="OBV806" s="49"/>
      <c r="OBW806" s="49"/>
      <c r="OBX806" s="49"/>
      <c r="OBY806" s="49"/>
      <c r="OBZ806" s="49"/>
      <c r="OCA806" s="49"/>
      <c r="OCB806" s="49"/>
      <c r="OCC806" s="49"/>
      <c r="OCD806" s="49"/>
      <c r="OCE806" s="49"/>
      <c r="OCF806" s="49"/>
      <c r="OCG806" s="49"/>
      <c r="OCH806" s="49"/>
      <c r="OCI806" s="49"/>
      <c r="OCJ806" s="49"/>
      <c r="OCK806" s="49"/>
      <c r="OCL806" s="49"/>
      <c r="OCM806" s="49"/>
      <c r="OCN806" s="49"/>
      <c r="OCO806" s="49"/>
      <c r="OCP806" s="49"/>
      <c r="OCQ806" s="49"/>
      <c r="OCR806" s="49"/>
      <c r="OCS806" s="49"/>
      <c r="OCT806" s="49"/>
      <c r="OCU806" s="49"/>
      <c r="OCV806" s="49"/>
      <c r="OCW806" s="49"/>
      <c r="OCX806" s="49"/>
      <c r="OCY806" s="49"/>
      <c r="OCZ806" s="49"/>
      <c r="ODA806" s="49"/>
      <c r="ODB806" s="49"/>
      <c r="ODC806" s="49"/>
      <c r="ODD806" s="49"/>
      <c r="ODE806" s="49"/>
      <c r="ODF806" s="49"/>
      <c r="ODG806" s="49"/>
      <c r="ODH806" s="49"/>
      <c r="ODI806" s="49"/>
      <c r="ODJ806" s="49"/>
      <c r="ODK806" s="49"/>
      <c r="ODL806" s="49"/>
      <c r="ODM806" s="49"/>
      <c r="ODN806" s="49"/>
      <c r="ODO806" s="49"/>
      <c r="ODP806" s="49"/>
      <c r="ODQ806" s="49"/>
      <c r="ODR806" s="49"/>
      <c r="ODS806" s="49"/>
      <c r="ODT806" s="49"/>
      <c r="ODU806" s="49"/>
      <c r="ODV806" s="49"/>
      <c r="ODW806" s="49"/>
      <c r="ODX806" s="49"/>
      <c r="ODY806" s="49"/>
      <c r="ODZ806" s="49"/>
      <c r="OEA806" s="49"/>
      <c r="OEB806" s="49"/>
      <c r="OEC806" s="49"/>
      <c r="OED806" s="49"/>
      <c r="OEE806" s="49"/>
      <c r="OEF806" s="49"/>
      <c r="OEG806" s="49"/>
      <c r="OEH806" s="49"/>
      <c r="OEI806" s="49"/>
      <c r="OEJ806" s="49"/>
      <c r="OEK806" s="49"/>
      <c r="OEL806" s="49"/>
      <c r="OEM806" s="49"/>
      <c r="OEN806" s="49"/>
      <c r="OEO806" s="49"/>
      <c r="OEP806" s="49"/>
      <c r="OEQ806" s="49"/>
      <c r="OER806" s="49"/>
      <c r="OES806" s="49"/>
      <c r="OET806" s="49"/>
      <c r="OEU806" s="49"/>
      <c r="OEV806" s="49"/>
      <c r="OEW806" s="49"/>
      <c r="OEX806" s="49"/>
      <c r="OEY806" s="49"/>
      <c r="OEZ806" s="49"/>
      <c r="OFA806" s="49"/>
      <c r="OFB806" s="49"/>
      <c r="OFC806" s="49"/>
      <c r="OFD806" s="49"/>
      <c r="OFE806" s="49"/>
      <c r="OFF806" s="49"/>
      <c r="OFG806" s="49"/>
      <c r="OFH806" s="49"/>
      <c r="OFI806" s="49"/>
      <c r="OFJ806" s="49"/>
      <c r="OFK806" s="49"/>
      <c r="OFL806" s="49"/>
      <c r="OFM806" s="49"/>
      <c r="OFN806" s="49"/>
      <c r="OFO806" s="49"/>
      <c r="OFP806" s="49"/>
      <c r="OFQ806" s="49"/>
      <c r="OFR806" s="49"/>
      <c r="OFS806" s="49"/>
      <c r="OFT806" s="49"/>
      <c r="OFU806" s="49"/>
      <c r="OFV806" s="49"/>
      <c r="OFW806" s="49"/>
      <c r="OFX806" s="49"/>
      <c r="OFY806" s="49"/>
      <c r="OFZ806" s="49"/>
      <c r="OGA806" s="49"/>
      <c r="OGB806" s="49"/>
      <c r="OGC806" s="49"/>
      <c r="OGD806" s="49"/>
      <c r="OGE806" s="49"/>
      <c r="OGF806" s="49"/>
      <c r="OGG806" s="49"/>
      <c r="OGH806" s="49"/>
      <c r="OGI806" s="49"/>
      <c r="OGJ806" s="49"/>
      <c r="OGK806" s="49"/>
      <c r="OGL806" s="49"/>
      <c r="OGM806" s="49"/>
      <c r="OGN806" s="49"/>
      <c r="OGO806" s="49"/>
      <c r="OGP806" s="49"/>
      <c r="OGQ806" s="49"/>
      <c r="OGR806" s="49"/>
      <c r="OGS806" s="49"/>
      <c r="OGT806" s="49"/>
      <c r="OGU806" s="49"/>
      <c r="OGV806" s="49"/>
      <c r="OGW806" s="49"/>
      <c r="OGX806" s="49"/>
      <c r="OGY806" s="49"/>
      <c r="OGZ806" s="49"/>
      <c r="OHA806" s="49"/>
      <c r="OHB806" s="49"/>
      <c r="OHC806" s="49"/>
      <c r="OHD806" s="49"/>
      <c r="OHE806" s="49"/>
      <c r="OHF806" s="49"/>
      <c r="OHG806" s="49"/>
      <c r="OHH806" s="49"/>
      <c r="OHI806" s="49"/>
      <c r="OHJ806" s="49"/>
      <c r="OHK806" s="49"/>
      <c r="OHL806" s="49"/>
      <c r="OHM806" s="49"/>
      <c r="OHN806" s="49"/>
      <c r="OHO806" s="49"/>
      <c r="OHP806" s="49"/>
      <c r="OHQ806" s="49"/>
      <c r="OHR806" s="49"/>
      <c r="OHS806" s="49"/>
      <c r="OHT806" s="49"/>
      <c r="OHU806" s="49"/>
      <c r="OHV806" s="49"/>
      <c r="OHW806" s="49"/>
      <c r="OHX806" s="49"/>
      <c r="OHY806" s="49"/>
      <c r="OHZ806" s="49"/>
      <c r="OIA806" s="49"/>
      <c r="OIB806" s="49"/>
      <c r="OIC806" s="49"/>
      <c r="OID806" s="49"/>
      <c r="OIE806" s="49"/>
      <c r="OIF806" s="49"/>
      <c r="OIG806" s="49"/>
      <c r="OIH806" s="49"/>
      <c r="OII806" s="49"/>
      <c r="OIJ806" s="49"/>
      <c r="OIK806" s="49"/>
      <c r="OIL806" s="49"/>
      <c r="OIM806" s="49"/>
      <c r="OIN806" s="49"/>
      <c r="OIO806" s="49"/>
      <c r="OIP806" s="49"/>
      <c r="OIQ806" s="49"/>
      <c r="OIR806" s="49"/>
      <c r="OIS806" s="49"/>
      <c r="OIT806" s="49"/>
      <c r="OIU806" s="49"/>
      <c r="OIV806" s="49"/>
      <c r="OIW806" s="49"/>
      <c r="OIX806" s="49"/>
      <c r="OIY806" s="49"/>
      <c r="OIZ806" s="49"/>
      <c r="OJA806" s="49"/>
      <c r="OJB806" s="49"/>
      <c r="OJC806" s="49"/>
      <c r="OJD806" s="49"/>
      <c r="OJE806" s="49"/>
      <c r="OJF806" s="49"/>
      <c r="OJG806" s="49"/>
      <c r="OJH806" s="49"/>
      <c r="OJI806" s="49"/>
      <c r="OJJ806" s="49"/>
      <c r="OJK806" s="49"/>
      <c r="OJL806" s="49"/>
      <c r="OJM806" s="49"/>
      <c r="OJN806" s="49"/>
      <c r="OJO806" s="49"/>
      <c r="OJP806" s="49"/>
      <c r="OJQ806" s="49"/>
      <c r="OJR806" s="49"/>
      <c r="OJS806" s="49"/>
      <c r="OJT806" s="49"/>
      <c r="OJU806" s="49"/>
      <c r="OJV806" s="49"/>
      <c r="OJW806" s="49"/>
      <c r="OJX806" s="49"/>
      <c r="OJY806" s="49"/>
      <c r="OJZ806" s="49"/>
      <c r="OKA806" s="49"/>
      <c r="OKB806" s="49"/>
      <c r="OKC806" s="49"/>
      <c r="OKD806" s="49"/>
      <c r="OKE806" s="49"/>
      <c r="OKF806" s="49"/>
      <c r="OKG806" s="49"/>
      <c r="OKH806" s="49"/>
      <c r="OKI806" s="49"/>
      <c r="OKJ806" s="49"/>
      <c r="OKK806" s="49"/>
      <c r="OKL806" s="49"/>
      <c r="OKM806" s="49"/>
      <c r="OKN806" s="49"/>
      <c r="OKO806" s="49"/>
      <c r="OKP806" s="49"/>
      <c r="OKQ806" s="49"/>
      <c r="OKR806" s="49"/>
      <c r="OKS806" s="49"/>
      <c r="OKT806" s="49"/>
      <c r="OKU806" s="49"/>
      <c r="OKV806" s="49"/>
      <c r="OKW806" s="49"/>
      <c r="OKX806" s="49"/>
      <c r="OKY806" s="49"/>
      <c r="OKZ806" s="49"/>
      <c r="OLA806" s="49"/>
      <c r="OLB806" s="49"/>
      <c r="OLC806" s="49"/>
      <c r="OLD806" s="49"/>
      <c r="OLE806" s="49"/>
      <c r="OLF806" s="49"/>
      <c r="OLG806" s="49"/>
      <c r="OLH806" s="49"/>
      <c r="OLI806" s="49"/>
      <c r="OLJ806" s="49"/>
      <c r="OLK806" s="49"/>
      <c r="OLL806" s="49"/>
      <c r="OLM806" s="49"/>
      <c r="OLN806" s="49"/>
      <c r="OLO806" s="49"/>
      <c r="OLP806" s="49"/>
      <c r="OLQ806" s="49"/>
      <c r="OLR806" s="49"/>
      <c r="OLS806" s="49"/>
      <c r="OLT806" s="49"/>
      <c r="OLU806" s="49"/>
      <c r="OLV806" s="49"/>
      <c r="OLW806" s="49"/>
      <c r="OLX806" s="49"/>
      <c r="OLY806" s="49"/>
      <c r="OLZ806" s="49"/>
      <c r="OMA806" s="49"/>
      <c r="OMB806" s="49"/>
      <c r="OMC806" s="49"/>
      <c r="OMD806" s="49"/>
      <c r="OME806" s="49"/>
      <c r="OMF806" s="49"/>
      <c r="OMG806" s="49"/>
      <c r="OMH806" s="49"/>
      <c r="OMI806" s="49"/>
      <c r="OMJ806" s="49"/>
      <c r="OMK806" s="49"/>
      <c r="OML806" s="49"/>
      <c r="OMM806" s="49"/>
      <c r="OMN806" s="49"/>
      <c r="OMO806" s="49"/>
      <c r="OMP806" s="49"/>
      <c r="OMQ806" s="49"/>
      <c r="OMR806" s="49"/>
      <c r="OMS806" s="49"/>
      <c r="OMT806" s="49"/>
      <c r="OMU806" s="49"/>
      <c r="OMV806" s="49"/>
      <c r="OMW806" s="49"/>
      <c r="OMX806" s="49"/>
      <c r="OMY806" s="49"/>
      <c r="OMZ806" s="49"/>
      <c r="ONA806" s="49"/>
      <c r="ONB806" s="49"/>
      <c r="ONC806" s="49"/>
      <c r="OND806" s="49"/>
      <c r="ONE806" s="49"/>
      <c r="ONF806" s="49"/>
      <c r="ONG806" s="49"/>
      <c r="ONH806" s="49"/>
      <c r="ONI806" s="49"/>
      <c r="ONJ806" s="49"/>
      <c r="ONK806" s="49"/>
      <c r="ONL806" s="49"/>
      <c r="ONM806" s="49"/>
      <c r="ONN806" s="49"/>
      <c r="ONO806" s="49"/>
      <c r="ONP806" s="49"/>
      <c r="ONQ806" s="49"/>
      <c r="ONR806" s="49"/>
      <c r="ONS806" s="49"/>
      <c r="ONT806" s="49"/>
      <c r="ONU806" s="49"/>
      <c r="ONV806" s="49"/>
      <c r="ONW806" s="49"/>
      <c r="ONX806" s="49"/>
      <c r="ONY806" s="49"/>
      <c r="ONZ806" s="49"/>
      <c r="OOA806" s="49"/>
      <c r="OOB806" s="49"/>
      <c r="OOC806" s="49"/>
      <c r="OOD806" s="49"/>
      <c r="OOE806" s="49"/>
      <c r="OOF806" s="49"/>
      <c r="OOG806" s="49"/>
      <c r="OOH806" s="49"/>
      <c r="OOI806" s="49"/>
      <c r="OOJ806" s="49"/>
      <c r="OOK806" s="49"/>
      <c r="OOL806" s="49"/>
      <c r="OOM806" s="49"/>
      <c r="OON806" s="49"/>
      <c r="OOO806" s="49"/>
      <c r="OOP806" s="49"/>
      <c r="OOQ806" s="49"/>
      <c r="OOR806" s="49"/>
      <c r="OOS806" s="49"/>
      <c r="OOT806" s="49"/>
      <c r="OOU806" s="49"/>
      <c r="OOV806" s="49"/>
      <c r="OOW806" s="49"/>
      <c r="OOX806" s="49"/>
      <c r="OOY806" s="49"/>
      <c r="OOZ806" s="49"/>
      <c r="OPA806" s="49"/>
      <c r="OPB806" s="49"/>
      <c r="OPC806" s="49"/>
      <c r="OPD806" s="49"/>
      <c r="OPE806" s="49"/>
      <c r="OPF806" s="49"/>
      <c r="OPG806" s="49"/>
      <c r="OPH806" s="49"/>
      <c r="OPI806" s="49"/>
      <c r="OPJ806" s="49"/>
      <c r="OPK806" s="49"/>
      <c r="OPL806" s="49"/>
      <c r="OPM806" s="49"/>
      <c r="OPN806" s="49"/>
      <c r="OPO806" s="49"/>
      <c r="OPP806" s="49"/>
      <c r="OPQ806" s="49"/>
      <c r="OPR806" s="49"/>
      <c r="OPS806" s="49"/>
      <c r="OPT806" s="49"/>
      <c r="OPU806" s="49"/>
      <c r="OPV806" s="49"/>
      <c r="OPW806" s="49"/>
      <c r="OPX806" s="49"/>
      <c r="OPY806" s="49"/>
      <c r="OPZ806" s="49"/>
      <c r="OQA806" s="49"/>
      <c r="OQB806" s="49"/>
      <c r="OQC806" s="49"/>
      <c r="OQD806" s="49"/>
      <c r="OQE806" s="49"/>
      <c r="OQF806" s="49"/>
      <c r="OQG806" s="49"/>
      <c r="OQH806" s="49"/>
      <c r="OQI806" s="49"/>
      <c r="OQJ806" s="49"/>
      <c r="OQK806" s="49"/>
      <c r="OQL806" s="49"/>
      <c r="OQM806" s="49"/>
      <c r="OQN806" s="49"/>
      <c r="OQO806" s="49"/>
      <c r="OQP806" s="49"/>
      <c r="OQQ806" s="49"/>
      <c r="OQR806" s="49"/>
      <c r="OQS806" s="49"/>
      <c r="OQT806" s="49"/>
      <c r="OQU806" s="49"/>
      <c r="OQV806" s="49"/>
      <c r="OQW806" s="49"/>
      <c r="OQX806" s="49"/>
      <c r="OQY806" s="49"/>
      <c r="OQZ806" s="49"/>
      <c r="ORA806" s="49"/>
      <c r="ORB806" s="49"/>
      <c r="ORC806" s="49"/>
      <c r="ORD806" s="49"/>
      <c r="ORE806" s="49"/>
      <c r="ORF806" s="49"/>
      <c r="ORG806" s="49"/>
      <c r="ORH806" s="49"/>
      <c r="ORI806" s="49"/>
      <c r="ORJ806" s="49"/>
      <c r="ORK806" s="49"/>
      <c r="ORL806" s="49"/>
      <c r="ORM806" s="49"/>
      <c r="ORN806" s="49"/>
      <c r="ORO806" s="49"/>
      <c r="ORP806" s="49"/>
      <c r="ORQ806" s="49"/>
      <c r="ORR806" s="49"/>
      <c r="ORS806" s="49"/>
      <c r="ORT806" s="49"/>
      <c r="ORU806" s="49"/>
      <c r="ORV806" s="49"/>
      <c r="ORW806" s="49"/>
      <c r="ORX806" s="49"/>
      <c r="ORY806" s="49"/>
      <c r="ORZ806" s="49"/>
      <c r="OSA806" s="49"/>
      <c r="OSB806" s="49"/>
      <c r="OSC806" s="49"/>
      <c r="OSD806" s="49"/>
      <c r="OSE806" s="49"/>
      <c r="OSF806" s="49"/>
      <c r="OSG806" s="49"/>
      <c r="OSH806" s="49"/>
      <c r="OSI806" s="49"/>
      <c r="OSJ806" s="49"/>
      <c r="OSK806" s="49"/>
      <c r="OSL806" s="49"/>
      <c r="OSM806" s="49"/>
      <c r="OSN806" s="49"/>
      <c r="OSO806" s="49"/>
      <c r="OSP806" s="49"/>
      <c r="OSQ806" s="49"/>
      <c r="OSR806" s="49"/>
      <c r="OSS806" s="49"/>
      <c r="OST806" s="49"/>
      <c r="OSU806" s="49"/>
      <c r="OSV806" s="49"/>
      <c r="OSW806" s="49"/>
      <c r="OSX806" s="49"/>
      <c r="OSY806" s="49"/>
      <c r="OSZ806" s="49"/>
      <c r="OTA806" s="49"/>
      <c r="OTB806" s="49"/>
      <c r="OTC806" s="49"/>
      <c r="OTD806" s="49"/>
      <c r="OTE806" s="49"/>
      <c r="OTF806" s="49"/>
      <c r="OTG806" s="49"/>
      <c r="OTH806" s="49"/>
      <c r="OTI806" s="49"/>
      <c r="OTJ806" s="49"/>
      <c r="OTK806" s="49"/>
      <c r="OTL806" s="49"/>
      <c r="OTM806" s="49"/>
      <c r="OTN806" s="49"/>
      <c r="OTO806" s="49"/>
      <c r="OTP806" s="49"/>
      <c r="OTQ806" s="49"/>
      <c r="OTR806" s="49"/>
      <c r="OTS806" s="49"/>
      <c r="OTT806" s="49"/>
      <c r="OTU806" s="49"/>
      <c r="OTV806" s="49"/>
      <c r="OTW806" s="49"/>
      <c r="OTX806" s="49"/>
      <c r="OTY806" s="49"/>
      <c r="OTZ806" s="49"/>
      <c r="OUA806" s="49"/>
      <c r="OUB806" s="49"/>
      <c r="OUC806" s="49"/>
      <c r="OUD806" s="49"/>
      <c r="OUE806" s="49"/>
      <c r="OUF806" s="49"/>
      <c r="OUG806" s="49"/>
      <c r="OUH806" s="49"/>
      <c r="OUI806" s="49"/>
      <c r="OUJ806" s="49"/>
      <c r="OUK806" s="49"/>
      <c r="OUL806" s="49"/>
      <c r="OUM806" s="49"/>
      <c r="OUN806" s="49"/>
      <c r="OUO806" s="49"/>
      <c r="OUP806" s="49"/>
      <c r="OUQ806" s="49"/>
      <c r="OUR806" s="49"/>
      <c r="OUS806" s="49"/>
      <c r="OUT806" s="49"/>
      <c r="OUU806" s="49"/>
      <c r="OUV806" s="49"/>
      <c r="OUW806" s="49"/>
      <c r="OUX806" s="49"/>
      <c r="OUY806" s="49"/>
      <c r="OUZ806" s="49"/>
      <c r="OVA806" s="49"/>
      <c r="OVB806" s="49"/>
      <c r="OVC806" s="49"/>
      <c r="OVD806" s="49"/>
      <c r="OVE806" s="49"/>
      <c r="OVF806" s="49"/>
      <c r="OVG806" s="49"/>
      <c r="OVH806" s="49"/>
      <c r="OVI806" s="49"/>
      <c r="OVJ806" s="49"/>
      <c r="OVK806" s="49"/>
      <c r="OVL806" s="49"/>
      <c r="OVM806" s="49"/>
      <c r="OVN806" s="49"/>
      <c r="OVO806" s="49"/>
      <c r="OVP806" s="49"/>
      <c r="OVQ806" s="49"/>
      <c r="OVR806" s="49"/>
      <c r="OVS806" s="49"/>
      <c r="OVT806" s="49"/>
      <c r="OVU806" s="49"/>
      <c r="OVV806" s="49"/>
      <c r="OVW806" s="49"/>
      <c r="OVX806" s="49"/>
      <c r="OVY806" s="49"/>
      <c r="OVZ806" s="49"/>
      <c r="OWA806" s="49"/>
      <c r="OWB806" s="49"/>
      <c r="OWC806" s="49"/>
      <c r="OWD806" s="49"/>
      <c r="OWE806" s="49"/>
      <c r="OWF806" s="49"/>
      <c r="OWG806" s="49"/>
      <c r="OWH806" s="49"/>
      <c r="OWI806" s="49"/>
      <c r="OWJ806" s="49"/>
      <c r="OWK806" s="49"/>
      <c r="OWL806" s="49"/>
      <c r="OWM806" s="49"/>
      <c r="OWN806" s="49"/>
      <c r="OWO806" s="49"/>
      <c r="OWP806" s="49"/>
      <c r="OWQ806" s="49"/>
      <c r="OWR806" s="49"/>
      <c r="OWS806" s="49"/>
      <c r="OWT806" s="49"/>
      <c r="OWU806" s="49"/>
      <c r="OWV806" s="49"/>
      <c r="OWW806" s="49"/>
      <c r="OWX806" s="49"/>
      <c r="OWY806" s="49"/>
      <c r="OWZ806" s="49"/>
      <c r="OXA806" s="49"/>
      <c r="OXB806" s="49"/>
      <c r="OXC806" s="49"/>
      <c r="OXD806" s="49"/>
      <c r="OXE806" s="49"/>
      <c r="OXF806" s="49"/>
      <c r="OXG806" s="49"/>
      <c r="OXH806" s="49"/>
      <c r="OXI806" s="49"/>
      <c r="OXJ806" s="49"/>
      <c r="OXK806" s="49"/>
      <c r="OXL806" s="49"/>
      <c r="OXM806" s="49"/>
      <c r="OXN806" s="49"/>
      <c r="OXO806" s="49"/>
      <c r="OXP806" s="49"/>
      <c r="OXQ806" s="49"/>
      <c r="OXR806" s="49"/>
      <c r="OXS806" s="49"/>
      <c r="OXT806" s="49"/>
      <c r="OXU806" s="49"/>
      <c r="OXV806" s="49"/>
      <c r="OXW806" s="49"/>
      <c r="OXX806" s="49"/>
      <c r="OXY806" s="49"/>
      <c r="OXZ806" s="49"/>
      <c r="OYA806" s="49"/>
      <c r="OYB806" s="49"/>
      <c r="OYC806" s="49"/>
      <c r="OYD806" s="49"/>
      <c r="OYE806" s="49"/>
      <c r="OYF806" s="49"/>
      <c r="OYG806" s="49"/>
      <c r="OYH806" s="49"/>
      <c r="OYI806" s="49"/>
      <c r="OYJ806" s="49"/>
      <c r="OYK806" s="49"/>
      <c r="OYL806" s="49"/>
      <c r="OYM806" s="49"/>
      <c r="OYN806" s="49"/>
      <c r="OYO806" s="49"/>
      <c r="OYP806" s="49"/>
      <c r="OYQ806" s="49"/>
      <c r="OYR806" s="49"/>
      <c r="OYS806" s="49"/>
      <c r="OYT806" s="49"/>
      <c r="OYU806" s="49"/>
      <c r="OYV806" s="49"/>
      <c r="OYW806" s="49"/>
      <c r="OYX806" s="49"/>
      <c r="OYY806" s="49"/>
      <c r="OYZ806" s="49"/>
      <c r="OZA806" s="49"/>
      <c r="OZB806" s="49"/>
      <c r="OZC806" s="49"/>
      <c r="OZD806" s="49"/>
      <c r="OZE806" s="49"/>
      <c r="OZF806" s="49"/>
      <c r="OZG806" s="49"/>
      <c r="OZH806" s="49"/>
      <c r="OZI806" s="49"/>
      <c r="OZJ806" s="49"/>
      <c r="OZK806" s="49"/>
      <c r="OZL806" s="49"/>
      <c r="OZM806" s="49"/>
      <c r="OZN806" s="49"/>
      <c r="OZO806" s="49"/>
      <c r="OZP806" s="49"/>
      <c r="OZQ806" s="49"/>
      <c r="OZR806" s="49"/>
      <c r="OZS806" s="49"/>
      <c r="OZT806" s="49"/>
      <c r="OZU806" s="49"/>
      <c r="OZV806" s="49"/>
      <c r="OZW806" s="49"/>
      <c r="OZX806" s="49"/>
      <c r="OZY806" s="49"/>
      <c r="OZZ806" s="49"/>
      <c r="PAA806" s="49"/>
      <c r="PAB806" s="49"/>
      <c r="PAC806" s="49"/>
      <c r="PAD806" s="49"/>
      <c r="PAE806" s="49"/>
      <c r="PAF806" s="49"/>
      <c r="PAG806" s="49"/>
      <c r="PAH806" s="49"/>
      <c r="PAI806" s="49"/>
      <c r="PAJ806" s="49"/>
      <c r="PAK806" s="49"/>
      <c r="PAL806" s="49"/>
      <c r="PAM806" s="49"/>
      <c r="PAN806" s="49"/>
      <c r="PAO806" s="49"/>
      <c r="PAP806" s="49"/>
      <c r="PAQ806" s="49"/>
      <c r="PAR806" s="49"/>
      <c r="PAS806" s="49"/>
      <c r="PAT806" s="49"/>
      <c r="PAU806" s="49"/>
      <c r="PAV806" s="49"/>
      <c r="PAW806" s="49"/>
      <c r="PAX806" s="49"/>
      <c r="PAY806" s="49"/>
      <c r="PAZ806" s="49"/>
      <c r="PBA806" s="49"/>
      <c r="PBB806" s="49"/>
      <c r="PBC806" s="49"/>
      <c r="PBD806" s="49"/>
      <c r="PBE806" s="49"/>
      <c r="PBF806" s="49"/>
      <c r="PBG806" s="49"/>
      <c r="PBH806" s="49"/>
      <c r="PBI806" s="49"/>
      <c r="PBJ806" s="49"/>
      <c r="PBK806" s="49"/>
      <c r="PBL806" s="49"/>
      <c r="PBM806" s="49"/>
      <c r="PBN806" s="49"/>
      <c r="PBO806" s="49"/>
      <c r="PBP806" s="49"/>
      <c r="PBQ806" s="49"/>
      <c r="PBR806" s="49"/>
      <c r="PBS806" s="49"/>
      <c r="PBT806" s="49"/>
      <c r="PBU806" s="49"/>
      <c r="PBV806" s="49"/>
      <c r="PBW806" s="49"/>
      <c r="PBX806" s="49"/>
      <c r="PBY806" s="49"/>
      <c r="PBZ806" s="49"/>
      <c r="PCA806" s="49"/>
      <c r="PCB806" s="49"/>
      <c r="PCC806" s="49"/>
      <c r="PCD806" s="49"/>
      <c r="PCE806" s="49"/>
      <c r="PCF806" s="49"/>
      <c r="PCG806" s="49"/>
      <c r="PCH806" s="49"/>
      <c r="PCI806" s="49"/>
      <c r="PCJ806" s="49"/>
      <c r="PCK806" s="49"/>
      <c r="PCL806" s="49"/>
      <c r="PCM806" s="49"/>
      <c r="PCN806" s="49"/>
      <c r="PCO806" s="49"/>
      <c r="PCP806" s="49"/>
      <c r="PCQ806" s="49"/>
      <c r="PCR806" s="49"/>
      <c r="PCS806" s="49"/>
      <c r="PCT806" s="49"/>
      <c r="PCU806" s="49"/>
      <c r="PCV806" s="49"/>
      <c r="PCW806" s="49"/>
      <c r="PCX806" s="49"/>
      <c r="PCY806" s="49"/>
      <c r="PCZ806" s="49"/>
      <c r="PDA806" s="49"/>
      <c r="PDB806" s="49"/>
      <c r="PDC806" s="49"/>
      <c r="PDD806" s="49"/>
      <c r="PDE806" s="49"/>
      <c r="PDF806" s="49"/>
      <c r="PDG806" s="49"/>
      <c r="PDH806" s="49"/>
      <c r="PDI806" s="49"/>
      <c r="PDJ806" s="49"/>
      <c r="PDK806" s="49"/>
      <c r="PDL806" s="49"/>
      <c r="PDM806" s="49"/>
      <c r="PDN806" s="49"/>
      <c r="PDO806" s="49"/>
      <c r="PDP806" s="49"/>
      <c r="PDQ806" s="49"/>
      <c r="PDR806" s="49"/>
      <c r="PDS806" s="49"/>
      <c r="PDT806" s="49"/>
      <c r="PDU806" s="49"/>
      <c r="PDV806" s="49"/>
      <c r="PDW806" s="49"/>
      <c r="PDX806" s="49"/>
      <c r="PDY806" s="49"/>
      <c r="PDZ806" s="49"/>
      <c r="PEA806" s="49"/>
      <c r="PEB806" s="49"/>
      <c r="PEC806" s="49"/>
      <c r="PED806" s="49"/>
      <c r="PEE806" s="49"/>
      <c r="PEF806" s="49"/>
      <c r="PEG806" s="49"/>
      <c r="PEH806" s="49"/>
      <c r="PEI806" s="49"/>
      <c r="PEJ806" s="49"/>
      <c r="PEK806" s="49"/>
      <c r="PEL806" s="49"/>
      <c r="PEM806" s="49"/>
      <c r="PEN806" s="49"/>
      <c r="PEO806" s="49"/>
      <c r="PEP806" s="49"/>
      <c r="PEQ806" s="49"/>
      <c r="PER806" s="49"/>
      <c r="PES806" s="49"/>
      <c r="PET806" s="49"/>
      <c r="PEU806" s="49"/>
      <c r="PEV806" s="49"/>
      <c r="PEW806" s="49"/>
      <c r="PEX806" s="49"/>
      <c r="PEY806" s="49"/>
      <c r="PEZ806" s="49"/>
      <c r="PFA806" s="49"/>
      <c r="PFB806" s="49"/>
      <c r="PFC806" s="49"/>
      <c r="PFD806" s="49"/>
      <c r="PFE806" s="49"/>
      <c r="PFF806" s="49"/>
      <c r="PFG806" s="49"/>
      <c r="PFH806" s="49"/>
      <c r="PFI806" s="49"/>
      <c r="PFJ806" s="49"/>
      <c r="PFK806" s="49"/>
      <c r="PFL806" s="49"/>
      <c r="PFM806" s="49"/>
      <c r="PFN806" s="49"/>
      <c r="PFO806" s="49"/>
      <c r="PFP806" s="49"/>
      <c r="PFQ806" s="49"/>
      <c r="PFR806" s="49"/>
      <c r="PFS806" s="49"/>
      <c r="PFT806" s="49"/>
      <c r="PFU806" s="49"/>
      <c r="PFV806" s="49"/>
      <c r="PFW806" s="49"/>
      <c r="PFX806" s="49"/>
      <c r="PFY806" s="49"/>
      <c r="PFZ806" s="49"/>
      <c r="PGA806" s="49"/>
      <c r="PGB806" s="49"/>
      <c r="PGC806" s="49"/>
      <c r="PGD806" s="49"/>
      <c r="PGE806" s="49"/>
      <c r="PGF806" s="49"/>
      <c r="PGG806" s="49"/>
      <c r="PGH806" s="49"/>
      <c r="PGI806" s="49"/>
      <c r="PGJ806" s="49"/>
      <c r="PGK806" s="49"/>
      <c r="PGL806" s="49"/>
      <c r="PGM806" s="49"/>
      <c r="PGN806" s="49"/>
      <c r="PGO806" s="49"/>
      <c r="PGP806" s="49"/>
      <c r="PGQ806" s="49"/>
      <c r="PGR806" s="49"/>
      <c r="PGS806" s="49"/>
      <c r="PGT806" s="49"/>
      <c r="PGU806" s="49"/>
      <c r="PGV806" s="49"/>
      <c r="PGW806" s="49"/>
      <c r="PGX806" s="49"/>
      <c r="PGY806" s="49"/>
      <c r="PGZ806" s="49"/>
      <c r="PHA806" s="49"/>
      <c r="PHB806" s="49"/>
      <c r="PHC806" s="49"/>
      <c r="PHD806" s="49"/>
      <c r="PHE806" s="49"/>
      <c r="PHF806" s="49"/>
      <c r="PHG806" s="49"/>
      <c r="PHH806" s="49"/>
      <c r="PHI806" s="49"/>
      <c r="PHJ806" s="49"/>
      <c r="PHK806" s="49"/>
      <c r="PHL806" s="49"/>
      <c r="PHM806" s="49"/>
      <c r="PHN806" s="49"/>
      <c r="PHO806" s="49"/>
      <c r="PHP806" s="49"/>
      <c r="PHQ806" s="49"/>
      <c r="PHR806" s="49"/>
      <c r="PHS806" s="49"/>
      <c r="PHT806" s="49"/>
      <c r="PHU806" s="49"/>
      <c r="PHV806" s="49"/>
      <c r="PHW806" s="49"/>
      <c r="PHX806" s="49"/>
      <c r="PHY806" s="49"/>
      <c r="PHZ806" s="49"/>
      <c r="PIA806" s="49"/>
      <c r="PIB806" s="49"/>
      <c r="PIC806" s="49"/>
      <c r="PID806" s="49"/>
      <c r="PIE806" s="49"/>
      <c r="PIF806" s="49"/>
      <c r="PIG806" s="49"/>
      <c r="PIH806" s="49"/>
      <c r="PII806" s="49"/>
      <c r="PIJ806" s="49"/>
      <c r="PIK806" s="49"/>
      <c r="PIL806" s="49"/>
      <c r="PIM806" s="49"/>
      <c r="PIN806" s="49"/>
      <c r="PIO806" s="49"/>
      <c r="PIP806" s="49"/>
      <c r="PIQ806" s="49"/>
      <c r="PIR806" s="49"/>
      <c r="PIS806" s="49"/>
      <c r="PIT806" s="49"/>
      <c r="PIU806" s="49"/>
      <c r="PIV806" s="49"/>
      <c r="PIW806" s="49"/>
      <c r="PIX806" s="49"/>
      <c r="PIY806" s="49"/>
      <c r="PIZ806" s="49"/>
      <c r="PJA806" s="49"/>
      <c r="PJB806" s="49"/>
      <c r="PJC806" s="49"/>
      <c r="PJD806" s="49"/>
      <c r="PJE806" s="49"/>
      <c r="PJF806" s="49"/>
      <c r="PJG806" s="49"/>
      <c r="PJH806" s="49"/>
      <c r="PJI806" s="49"/>
      <c r="PJJ806" s="49"/>
      <c r="PJK806" s="49"/>
      <c r="PJL806" s="49"/>
      <c r="PJM806" s="49"/>
      <c r="PJN806" s="49"/>
      <c r="PJO806" s="49"/>
      <c r="PJP806" s="49"/>
      <c r="PJQ806" s="49"/>
      <c r="PJR806" s="49"/>
      <c r="PJS806" s="49"/>
      <c r="PJT806" s="49"/>
      <c r="PJU806" s="49"/>
      <c r="PJV806" s="49"/>
      <c r="PJW806" s="49"/>
      <c r="PJX806" s="49"/>
      <c r="PJY806" s="49"/>
      <c r="PJZ806" s="49"/>
      <c r="PKA806" s="49"/>
      <c r="PKB806" s="49"/>
      <c r="PKC806" s="49"/>
      <c r="PKD806" s="49"/>
      <c r="PKE806" s="49"/>
      <c r="PKF806" s="49"/>
      <c r="PKG806" s="49"/>
      <c r="PKH806" s="49"/>
      <c r="PKI806" s="49"/>
      <c r="PKJ806" s="49"/>
      <c r="PKK806" s="49"/>
      <c r="PKL806" s="49"/>
      <c r="PKM806" s="49"/>
      <c r="PKN806" s="49"/>
      <c r="PKO806" s="49"/>
      <c r="PKP806" s="49"/>
      <c r="PKQ806" s="49"/>
      <c r="PKR806" s="49"/>
      <c r="PKS806" s="49"/>
      <c r="PKT806" s="49"/>
      <c r="PKU806" s="49"/>
      <c r="PKV806" s="49"/>
      <c r="PKW806" s="49"/>
      <c r="PKX806" s="49"/>
      <c r="PKY806" s="49"/>
      <c r="PKZ806" s="49"/>
      <c r="PLA806" s="49"/>
      <c r="PLB806" s="49"/>
      <c r="PLC806" s="49"/>
      <c r="PLD806" s="49"/>
      <c r="PLE806" s="49"/>
      <c r="PLF806" s="49"/>
      <c r="PLG806" s="49"/>
      <c r="PLH806" s="49"/>
      <c r="PLI806" s="49"/>
      <c r="PLJ806" s="49"/>
      <c r="PLK806" s="49"/>
      <c r="PLL806" s="49"/>
      <c r="PLM806" s="49"/>
      <c r="PLN806" s="49"/>
      <c r="PLO806" s="49"/>
      <c r="PLP806" s="49"/>
      <c r="PLQ806" s="49"/>
      <c r="PLR806" s="49"/>
      <c r="PLS806" s="49"/>
      <c r="PLT806" s="49"/>
      <c r="PLU806" s="49"/>
      <c r="PLV806" s="49"/>
      <c r="PLW806" s="49"/>
      <c r="PLX806" s="49"/>
      <c r="PLY806" s="49"/>
      <c r="PLZ806" s="49"/>
      <c r="PMA806" s="49"/>
      <c r="PMB806" s="49"/>
      <c r="PMC806" s="49"/>
      <c r="PMD806" s="49"/>
      <c r="PME806" s="49"/>
      <c r="PMF806" s="49"/>
      <c r="PMG806" s="49"/>
      <c r="PMH806" s="49"/>
      <c r="PMI806" s="49"/>
      <c r="PMJ806" s="49"/>
      <c r="PMK806" s="49"/>
      <c r="PML806" s="49"/>
      <c r="PMM806" s="49"/>
      <c r="PMN806" s="49"/>
      <c r="PMO806" s="49"/>
      <c r="PMP806" s="49"/>
      <c r="PMQ806" s="49"/>
      <c r="PMR806" s="49"/>
      <c r="PMS806" s="49"/>
      <c r="PMT806" s="49"/>
      <c r="PMU806" s="49"/>
      <c r="PMV806" s="49"/>
      <c r="PMW806" s="49"/>
      <c r="PMX806" s="49"/>
      <c r="PMY806" s="49"/>
      <c r="PMZ806" s="49"/>
      <c r="PNA806" s="49"/>
      <c r="PNB806" s="49"/>
      <c r="PNC806" s="49"/>
      <c r="PND806" s="49"/>
      <c r="PNE806" s="49"/>
      <c r="PNF806" s="49"/>
      <c r="PNG806" s="49"/>
      <c r="PNH806" s="49"/>
      <c r="PNI806" s="49"/>
      <c r="PNJ806" s="49"/>
      <c r="PNK806" s="49"/>
      <c r="PNL806" s="49"/>
      <c r="PNM806" s="49"/>
      <c r="PNN806" s="49"/>
      <c r="PNO806" s="49"/>
      <c r="PNP806" s="49"/>
      <c r="PNQ806" s="49"/>
      <c r="PNR806" s="49"/>
      <c r="PNS806" s="49"/>
      <c r="PNT806" s="49"/>
      <c r="PNU806" s="49"/>
      <c r="PNV806" s="49"/>
      <c r="PNW806" s="49"/>
      <c r="PNX806" s="49"/>
      <c r="PNY806" s="49"/>
      <c r="PNZ806" s="49"/>
      <c r="POA806" s="49"/>
      <c r="POB806" s="49"/>
      <c r="POC806" s="49"/>
      <c r="POD806" s="49"/>
      <c r="POE806" s="49"/>
      <c r="POF806" s="49"/>
      <c r="POG806" s="49"/>
      <c r="POH806" s="49"/>
      <c r="POI806" s="49"/>
      <c r="POJ806" s="49"/>
      <c r="POK806" s="49"/>
      <c r="POL806" s="49"/>
      <c r="POM806" s="49"/>
      <c r="PON806" s="49"/>
      <c r="POO806" s="49"/>
      <c r="POP806" s="49"/>
      <c r="POQ806" s="49"/>
      <c r="POR806" s="49"/>
      <c r="POS806" s="49"/>
      <c r="POT806" s="49"/>
      <c r="POU806" s="49"/>
      <c r="POV806" s="49"/>
      <c r="POW806" s="49"/>
      <c r="POX806" s="49"/>
      <c r="POY806" s="49"/>
      <c r="POZ806" s="49"/>
      <c r="PPA806" s="49"/>
      <c r="PPB806" s="49"/>
      <c r="PPC806" s="49"/>
      <c r="PPD806" s="49"/>
      <c r="PPE806" s="49"/>
      <c r="PPF806" s="49"/>
      <c r="PPG806" s="49"/>
      <c r="PPH806" s="49"/>
      <c r="PPI806" s="49"/>
      <c r="PPJ806" s="49"/>
      <c r="PPK806" s="49"/>
      <c r="PPL806" s="49"/>
      <c r="PPM806" s="49"/>
      <c r="PPN806" s="49"/>
      <c r="PPO806" s="49"/>
      <c r="PPP806" s="49"/>
      <c r="PPQ806" s="49"/>
      <c r="PPR806" s="49"/>
      <c r="PPS806" s="49"/>
      <c r="PPT806" s="49"/>
      <c r="PPU806" s="49"/>
      <c r="PPV806" s="49"/>
      <c r="PPW806" s="49"/>
      <c r="PPX806" s="49"/>
      <c r="PPY806" s="49"/>
      <c r="PPZ806" s="49"/>
      <c r="PQA806" s="49"/>
      <c r="PQB806" s="49"/>
      <c r="PQC806" s="49"/>
      <c r="PQD806" s="49"/>
      <c r="PQE806" s="49"/>
      <c r="PQF806" s="49"/>
      <c r="PQG806" s="49"/>
      <c r="PQH806" s="49"/>
      <c r="PQI806" s="49"/>
      <c r="PQJ806" s="49"/>
      <c r="PQK806" s="49"/>
      <c r="PQL806" s="49"/>
      <c r="PQM806" s="49"/>
      <c r="PQN806" s="49"/>
      <c r="PQO806" s="49"/>
      <c r="PQP806" s="49"/>
      <c r="PQQ806" s="49"/>
      <c r="PQR806" s="49"/>
      <c r="PQS806" s="49"/>
      <c r="PQT806" s="49"/>
      <c r="PQU806" s="49"/>
      <c r="PQV806" s="49"/>
      <c r="PQW806" s="49"/>
      <c r="PQX806" s="49"/>
      <c r="PQY806" s="49"/>
      <c r="PQZ806" s="49"/>
      <c r="PRA806" s="49"/>
      <c r="PRB806" s="49"/>
      <c r="PRC806" s="49"/>
      <c r="PRD806" s="49"/>
      <c r="PRE806" s="49"/>
      <c r="PRF806" s="49"/>
      <c r="PRG806" s="49"/>
      <c r="PRH806" s="49"/>
      <c r="PRI806" s="49"/>
      <c r="PRJ806" s="49"/>
      <c r="PRK806" s="49"/>
      <c r="PRL806" s="49"/>
      <c r="PRM806" s="49"/>
      <c r="PRN806" s="49"/>
      <c r="PRO806" s="49"/>
      <c r="PRP806" s="49"/>
      <c r="PRQ806" s="49"/>
      <c r="PRR806" s="49"/>
      <c r="PRS806" s="49"/>
      <c r="PRT806" s="49"/>
      <c r="PRU806" s="49"/>
      <c r="PRV806" s="49"/>
      <c r="PRW806" s="49"/>
      <c r="PRX806" s="49"/>
      <c r="PRY806" s="49"/>
      <c r="PRZ806" s="49"/>
      <c r="PSA806" s="49"/>
      <c r="PSB806" s="49"/>
      <c r="PSC806" s="49"/>
      <c r="PSD806" s="49"/>
      <c r="PSE806" s="49"/>
      <c r="PSF806" s="49"/>
      <c r="PSG806" s="49"/>
      <c r="PSH806" s="49"/>
      <c r="PSI806" s="49"/>
      <c r="PSJ806" s="49"/>
      <c r="PSK806" s="49"/>
      <c r="PSL806" s="49"/>
      <c r="PSM806" s="49"/>
      <c r="PSN806" s="49"/>
      <c r="PSO806" s="49"/>
      <c r="PSP806" s="49"/>
      <c r="PSQ806" s="49"/>
      <c r="PSR806" s="49"/>
      <c r="PSS806" s="49"/>
      <c r="PST806" s="49"/>
      <c r="PSU806" s="49"/>
      <c r="PSV806" s="49"/>
      <c r="PSW806" s="49"/>
      <c r="PSX806" s="49"/>
      <c r="PSY806" s="49"/>
      <c r="PSZ806" s="49"/>
      <c r="PTA806" s="49"/>
      <c r="PTB806" s="49"/>
      <c r="PTC806" s="49"/>
      <c r="PTD806" s="49"/>
      <c r="PTE806" s="49"/>
      <c r="PTF806" s="49"/>
      <c r="PTG806" s="49"/>
      <c r="PTH806" s="49"/>
      <c r="PTI806" s="49"/>
      <c r="PTJ806" s="49"/>
      <c r="PTK806" s="49"/>
      <c r="PTL806" s="49"/>
      <c r="PTM806" s="49"/>
      <c r="PTN806" s="49"/>
      <c r="PTO806" s="49"/>
      <c r="PTP806" s="49"/>
      <c r="PTQ806" s="49"/>
      <c r="PTR806" s="49"/>
      <c r="PTS806" s="49"/>
      <c r="PTT806" s="49"/>
      <c r="PTU806" s="49"/>
      <c r="PTV806" s="49"/>
      <c r="PTW806" s="49"/>
      <c r="PTX806" s="49"/>
      <c r="PTY806" s="49"/>
      <c r="PTZ806" s="49"/>
      <c r="PUA806" s="49"/>
      <c r="PUB806" s="49"/>
      <c r="PUC806" s="49"/>
      <c r="PUD806" s="49"/>
      <c r="PUE806" s="49"/>
      <c r="PUF806" s="49"/>
      <c r="PUG806" s="49"/>
      <c r="PUH806" s="49"/>
      <c r="PUI806" s="49"/>
      <c r="PUJ806" s="49"/>
      <c r="PUK806" s="49"/>
      <c r="PUL806" s="49"/>
      <c r="PUM806" s="49"/>
      <c r="PUN806" s="49"/>
      <c r="PUO806" s="49"/>
      <c r="PUP806" s="49"/>
      <c r="PUQ806" s="49"/>
      <c r="PUR806" s="49"/>
      <c r="PUS806" s="49"/>
      <c r="PUT806" s="49"/>
      <c r="PUU806" s="49"/>
      <c r="PUV806" s="49"/>
      <c r="PUW806" s="49"/>
      <c r="PUX806" s="49"/>
      <c r="PUY806" s="49"/>
      <c r="PUZ806" s="49"/>
      <c r="PVA806" s="49"/>
      <c r="PVB806" s="49"/>
      <c r="PVC806" s="49"/>
      <c r="PVD806" s="49"/>
      <c r="PVE806" s="49"/>
      <c r="PVF806" s="49"/>
      <c r="PVG806" s="49"/>
      <c r="PVH806" s="49"/>
      <c r="PVI806" s="49"/>
      <c r="PVJ806" s="49"/>
      <c r="PVK806" s="49"/>
      <c r="PVL806" s="49"/>
      <c r="PVM806" s="49"/>
      <c r="PVN806" s="49"/>
      <c r="PVO806" s="49"/>
      <c r="PVP806" s="49"/>
      <c r="PVQ806" s="49"/>
      <c r="PVR806" s="49"/>
      <c r="PVS806" s="49"/>
      <c r="PVT806" s="49"/>
      <c r="PVU806" s="49"/>
      <c r="PVV806" s="49"/>
      <c r="PVW806" s="49"/>
      <c r="PVX806" s="49"/>
      <c r="PVY806" s="49"/>
      <c r="PVZ806" s="49"/>
      <c r="PWA806" s="49"/>
      <c r="PWB806" s="49"/>
      <c r="PWC806" s="49"/>
      <c r="PWD806" s="49"/>
      <c r="PWE806" s="49"/>
      <c r="PWF806" s="49"/>
      <c r="PWG806" s="49"/>
      <c r="PWH806" s="49"/>
      <c r="PWI806" s="49"/>
      <c r="PWJ806" s="49"/>
      <c r="PWK806" s="49"/>
      <c r="PWL806" s="49"/>
      <c r="PWM806" s="49"/>
      <c r="PWN806" s="49"/>
      <c r="PWO806" s="49"/>
      <c r="PWP806" s="49"/>
      <c r="PWQ806" s="49"/>
      <c r="PWR806" s="49"/>
      <c r="PWS806" s="49"/>
      <c r="PWT806" s="49"/>
      <c r="PWU806" s="49"/>
      <c r="PWV806" s="49"/>
      <c r="PWW806" s="49"/>
      <c r="PWX806" s="49"/>
      <c r="PWY806" s="49"/>
      <c r="PWZ806" s="49"/>
      <c r="PXA806" s="49"/>
      <c r="PXB806" s="49"/>
      <c r="PXC806" s="49"/>
      <c r="PXD806" s="49"/>
      <c r="PXE806" s="49"/>
      <c r="PXF806" s="49"/>
      <c r="PXG806" s="49"/>
      <c r="PXH806" s="49"/>
      <c r="PXI806" s="49"/>
      <c r="PXJ806" s="49"/>
      <c r="PXK806" s="49"/>
      <c r="PXL806" s="49"/>
      <c r="PXM806" s="49"/>
      <c r="PXN806" s="49"/>
      <c r="PXO806" s="49"/>
      <c r="PXP806" s="49"/>
      <c r="PXQ806" s="49"/>
      <c r="PXR806" s="49"/>
      <c r="PXS806" s="49"/>
      <c r="PXT806" s="49"/>
      <c r="PXU806" s="49"/>
      <c r="PXV806" s="49"/>
      <c r="PXW806" s="49"/>
      <c r="PXX806" s="49"/>
      <c r="PXY806" s="49"/>
      <c r="PXZ806" s="49"/>
      <c r="PYA806" s="49"/>
      <c r="PYB806" s="49"/>
      <c r="PYC806" s="49"/>
      <c r="PYD806" s="49"/>
      <c r="PYE806" s="49"/>
      <c r="PYF806" s="49"/>
      <c r="PYG806" s="49"/>
      <c r="PYH806" s="49"/>
      <c r="PYI806" s="49"/>
      <c r="PYJ806" s="49"/>
      <c r="PYK806" s="49"/>
      <c r="PYL806" s="49"/>
      <c r="PYM806" s="49"/>
      <c r="PYN806" s="49"/>
      <c r="PYO806" s="49"/>
      <c r="PYP806" s="49"/>
      <c r="PYQ806" s="49"/>
      <c r="PYR806" s="49"/>
      <c r="PYS806" s="49"/>
      <c r="PYT806" s="49"/>
      <c r="PYU806" s="49"/>
      <c r="PYV806" s="49"/>
      <c r="PYW806" s="49"/>
      <c r="PYX806" s="49"/>
      <c r="PYY806" s="49"/>
      <c r="PYZ806" s="49"/>
      <c r="PZA806" s="49"/>
      <c r="PZB806" s="49"/>
      <c r="PZC806" s="49"/>
      <c r="PZD806" s="49"/>
      <c r="PZE806" s="49"/>
      <c r="PZF806" s="49"/>
      <c r="PZG806" s="49"/>
      <c r="PZH806" s="49"/>
      <c r="PZI806" s="49"/>
      <c r="PZJ806" s="49"/>
      <c r="PZK806" s="49"/>
      <c r="PZL806" s="49"/>
      <c r="PZM806" s="49"/>
      <c r="PZN806" s="49"/>
      <c r="PZO806" s="49"/>
      <c r="PZP806" s="49"/>
      <c r="PZQ806" s="49"/>
      <c r="PZR806" s="49"/>
      <c r="PZS806" s="49"/>
      <c r="PZT806" s="49"/>
      <c r="PZU806" s="49"/>
      <c r="PZV806" s="49"/>
      <c r="PZW806" s="49"/>
      <c r="PZX806" s="49"/>
      <c r="PZY806" s="49"/>
      <c r="PZZ806" s="49"/>
      <c r="QAA806" s="49"/>
      <c r="QAB806" s="49"/>
      <c r="QAC806" s="49"/>
      <c r="QAD806" s="49"/>
      <c r="QAE806" s="49"/>
      <c r="QAF806" s="49"/>
      <c r="QAG806" s="49"/>
      <c r="QAH806" s="49"/>
      <c r="QAI806" s="49"/>
      <c r="QAJ806" s="49"/>
      <c r="QAK806" s="49"/>
      <c r="QAL806" s="49"/>
      <c r="QAM806" s="49"/>
      <c r="QAN806" s="49"/>
      <c r="QAO806" s="49"/>
      <c r="QAP806" s="49"/>
      <c r="QAQ806" s="49"/>
      <c r="QAR806" s="49"/>
      <c r="QAS806" s="49"/>
      <c r="QAT806" s="49"/>
      <c r="QAU806" s="49"/>
      <c r="QAV806" s="49"/>
      <c r="QAW806" s="49"/>
      <c r="QAX806" s="49"/>
      <c r="QAY806" s="49"/>
      <c r="QAZ806" s="49"/>
      <c r="QBA806" s="49"/>
      <c r="QBB806" s="49"/>
      <c r="QBC806" s="49"/>
      <c r="QBD806" s="49"/>
      <c r="QBE806" s="49"/>
      <c r="QBF806" s="49"/>
      <c r="QBG806" s="49"/>
      <c r="QBH806" s="49"/>
      <c r="QBI806" s="49"/>
      <c r="QBJ806" s="49"/>
      <c r="QBK806" s="49"/>
      <c r="QBL806" s="49"/>
      <c r="QBM806" s="49"/>
      <c r="QBN806" s="49"/>
      <c r="QBO806" s="49"/>
      <c r="QBP806" s="49"/>
      <c r="QBQ806" s="49"/>
      <c r="QBR806" s="49"/>
      <c r="QBS806" s="49"/>
      <c r="QBT806" s="49"/>
      <c r="QBU806" s="49"/>
      <c r="QBV806" s="49"/>
      <c r="QBW806" s="49"/>
      <c r="QBX806" s="49"/>
      <c r="QBY806" s="49"/>
      <c r="QBZ806" s="49"/>
      <c r="QCA806" s="49"/>
      <c r="QCB806" s="49"/>
      <c r="QCC806" s="49"/>
      <c r="QCD806" s="49"/>
      <c r="QCE806" s="49"/>
      <c r="QCF806" s="49"/>
      <c r="QCG806" s="49"/>
      <c r="QCH806" s="49"/>
      <c r="QCI806" s="49"/>
      <c r="QCJ806" s="49"/>
      <c r="QCK806" s="49"/>
      <c r="QCL806" s="49"/>
      <c r="QCM806" s="49"/>
      <c r="QCN806" s="49"/>
      <c r="QCO806" s="49"/>
      <c r="QCP806" s="49"/>
      <c r="QCQ806" s="49"/>
      <c r="QCR806" s="49"/>
      <c r="QCS806" s="49"/>
      <c r="QCT806" s="49"/>
      <c r="QCU806" s="49"/>
      <c r="QCV806" s="49"/>
      <c r="QCW806" s="49"/>
      <c r="QCX806" s="49"/>
      <c r="QCY806" s="49"/>
      <c r="QCZ806" s="49"/>
      <c r="QDA806" s="49"/>
      <c r="QDB806" s="49"/>
      <c r="QDC806" s="49"/>
      <c r="QDD806" s="49"/>
      <c r="QDE806" s="49"/>
      <c r="QDF806" s="49"/>
      <c r="QDG806" s="49"/>
      <c r="QDH806" s="49"/>
      <c r="QDI806" s="49"/>
      <c r="QDJ806" s="49"/>
      <c r="QDK806" s="49"/>
      <c r="QDL806" s="49"/>
      <c r="QDM806" s="49"/>
      <c r="QDN806" s="49"/>
      <c r="QDO806" s="49"/>
      <c r="QDP806" s="49"/>
      <c r="QDQ806" s="49"/>
      <c r="QDR806" s="49"/>
      <c r="QDS806" s="49"/>
      <c r="QDT806" s="49"/>
      <c r="QDU806" s="49"/>
      <c r="QDV806" s="49"/>
      <c r="QDW806" s="49"/>
      <c r="QDX806" s="49"/>
      <c r="QDY806" s="49"/>
      <c r="QDZ806" s="49"/>
      <c r="QEA806" s="49"/>
      <c r="QEB806" s="49"/>
      <c r="QEC806" s="49"/>
      <c r="QED806" s="49"/>
      <c r="QEE806" s="49"/>
      <c r="QEF806" s="49"/>
      <c r="QEG806" s="49"/>
      <c r="QEH806" s="49"/>
      <c r="QEI806" s="49"/>
      <c r="QEJ806" s="49"/>
      <c r="QEK806" s="49"/>
      <c r="QEL806" s="49"/>
      <c r="QEM806" s="49"/>
      <c r="QEN806" s="49"/>
      <c r="QEO806" s="49"/>
      <c r="QEP806" s="49"/>
      <c r="QEQ806" s="49"/>
      <c r="QER806" s="49"/>
      <c r="QES806" s="49"/>
      <c r="QET806" s="49"/>
      <c r="QEU806" s="49"/>
      <c r="QEV806" s="49"/>
      <c r="QEW806" s="49"/>
      <c r="QEX806" s="49"/>
      <c r="QEY806" s="49"/>
      <c r="QEZ806" s="49"/>
      <c r="QFA806" s="49"/>
      <c r="QFB806" s="49"/>
      <c r="QFC806" s="49"/>
      <c r="QFD806" s="49"/>
      <c r="QFE806" s="49"/>
      <c r="QFF806" s="49"/>
      <c r="QFG806" s="49"/>
      <c r="QFH806" s="49"/>
      <c r="QFI806" s="49"/>
      <c r="QFJ806" s="49"/>
      <c r="QFK806" s="49"/>
      <c r="QFL806" s="49"/>
      <c r="QFM806" s="49"/>
      <c r="QFN806" s="49"/>
      <c r="QFO806" s="49"/>
      <c r="QFP806" s="49"/>
      <c r="QFQ806" s="49"/>
      <c r="QFR806" s="49"/>
      <c r="QFS806" s="49"/>
      <c r="QFT806" s="49"/>
      <c r="QFU806" s="49"/>
      <c r="QFV806" s="49"/>
      <c r="QFW806" s="49"/>
      <c r="QFX806" s="49"/>
      <c r="QFY806" s="49"/>
      <c r="QFZ806" s="49"/>
      <c r="QGA806" s="49"/>
      <c r="QGB806" s="49"/>
      <c r="QGC806" s="49"/>
      <c r="QGD806" s="49"/>
      <c r="QGE806" s="49"/>
      <c r="QGF806" s="49"/>
      <c r="QGG806" s="49"/>
      <c r="QGH806" s="49"/>
      <c r="QGI806" s="49"/>
      <c r="QGJ806" s="49"/>
      <c r="QGK806" s="49"/>
      <c r="QGL806" s="49"/>
      <c r="QGM806" s="49"/>
      <c r="QGN806" s="49"/>
      <c r="QGO806" s="49"/>
      <c r="QGP806" s="49"/>
      <c r="QGQ806" s="49"/>
      <c r="QGR806" s="49"/>
      <c r="QGS806" s="49"/>
      <c r="QGT806" s="49"/>
      <c r="QGU806" s="49"/>
      <c r="QGV806" s="49"/>
      <c r="QGW806" s="49"/>
      <c r="QGX806" s="49"/>
      <c r="QGY806" s="49"/>
      <c r="QGZ806" s="49"/>
      <c r="QHA806" s="49"/>
      <c r="QHB806" s="49"/>
      <c r="QHC806" s="49"/>
      <c r="QHD806" s="49"/>
      <c r="QHE806" s="49"/>
      <c r="QHF806" s="49"/>
      <c r="QHG806" s="49"/>
      <c r="QHH806" s="49"/>
      <c r="QHI806" s="49"/>
      <c r="QHJ806" s="49"/>
      <c r="QHK806" s="49"/>
      <c r="QHL806" s="49"/>
      <c r="QHM806" s="49"/>
      <c r="QHN806" s="49"/>
      <c r="QHO806" s="49"/>
      <c r="QHP806" s="49"/>
      <c r="QHQ806" s="49"/>
      <c r="QHR806" s="49"/>
      <c r="QHS806" s="49"/>
      <c r="QHT806" s="49"/>
      <c r="QHU806" s="49"/>
      <c r="QHV806" s="49"/>
      <c r="QHW806" s="49"/>
      <c r="QHX806" s="49"/>
      <c r="QHY806" s="49"/>
      <c r="QHZ806" s="49"/>
      <c r="QIA806" s="49"/>
      <c r="QIB806" s="49"/>
      <c r="QIC806" s="49"/>
      <c r="QID806" s="49"/>
      <c r="QIE806" s="49"/>
      <c r="QIF806" s="49"/>
      <c r="QIG806" s="49"/>
      <c r="QIH806" s="49"/>
      <c r="QII806" s="49"/>
      <c r="QIJ806" s="49"/>
      <c r="QIK806" s="49"/>
      <c r="QIL806" s="49"/>
      <c r="QIM806" s="49"/>
      <c r="QIN806" s="49"/>
      <c r="QIO806" s="49"/>
      <c r="QIP806" s="49"/>
      <c r="QIQ806" s="49"/>
      <c r="QIR806" s="49"/>
      <c r="QIS806" s="49"/>
      <c r="QIT806" s="49"/>
      <c r="QIU806" s="49"/>
      <c r="QIV806" s="49"/>
      <c r="QIW806" s="49"/>
      <c r="QIX806" s="49"/>
      <c r="QIY806" s="49"/>
      <c r="QIZ806" s="49"/>
      <c r="QJA806" s="49"/>
      <c r="QJB806" s="49"/>
      <c r="QJC806" s="49"/>
      <c r="QJD806" s="49"/>
      <c r="QJE806" s="49"/>
      <c r="QJF806" s="49"/>
      <c r="QJG806" s="49"/>
      <c r="QJH806" s="49"/>
      <c r="QJI806" s="49"/>
      <c r="QJJ806" s="49"/>
      <c r="QJK806" s="49"/>
      <c r="QJL806" s="49"/>
      <c r="QJM806" s="49"/>
      <c r="QJN806" s="49"/>
      <c r="QJO806" s="49"/>
      <c r="QJP806" s="49"/>
      <c r="QJQ806" s="49"/>
      <c r="QJR806" s="49"/>
      <c r="QJS806" s="49"/>
      <c r="QJT806" s="49"/>
      <c r="QJU806" s="49"/>
      <c r="QJV806" s="49"/>
      <c r="QJW806" s="49"/>
      <c r="QJX806" s="49"/>
      <c r="QJY806" s="49"/>
      <c r="QJZ806" s="49"/>
      <c r="QKA806" s="49"/>
      <c r="QKB806" s="49"/>
      <c r="QKC806" s="49"/>
      <c r="QKD806" s="49"/>
      <c r="QKE806" s="49"/>
      <c r="QKF806" s="49"/>
      <c r="QKG806" s="49"/>
      <c r="QKH806" s="49"/>
      <c r="QKI806" s="49"/>
      <c r="QKJ806" s="49"/>
      <c r="QKK806" s="49"/>
      <c r="QKL806" s="49"/>
      <c r="QKM806" s="49"/>
      <c r="QKN806" s="49"/>
      <c r="QKO806" s="49"/>
      <c r="QKP806" s="49"/>
      <c r="QKQ806" s="49"/>
      <c r="QKR806" s="49"/>
      <c r="QKS806" s="49"/>
      <c r="QKT806" s="49"/>
      <c r="QKU806" s="49"/>
      <c r="QKV806" s="49"/>
      <c r="QKW806" s="49"/>
      <c r="QKX806" s="49"/>
      <c r="QKY806" s="49"/>
      <c r="QKZ806" s="49"/>
      <c r="QLA806" s="49"/>
      <c r="QLB806" s="49"/>
      <c r="QLC806" s="49"/>
      <c r="QLD806" s="49"/>
      <c r="QLE806" s="49"/>
      <c r="QLF806" s="49"/>
      <c r="QLG806" s="49"/>
      <c r="QLH806" s="49"/>
      <c r="QLI806" s="49"/>
      <c r="QLJ806" s="49"/>
      <c r="QLK806" s="49"/>
      <c r="QLL806" s="49"/>
      <c r="QLM806" s="49"/>
      <c r="QLN806" s="49"/>
      <c r="QLO806" s="49"/>
      <c r="QLP806" s="49"/>
      <c r="QLQ806" s="49"/>
      <c r="QLR806" s="49"/>
      <c r="QLS806" s="49"/>
      <c r="QLT806" s="49"/>
      <c r="QLU806" s="49"/>
      <c r="QLV806" s="49"/>
      <c r="QLW806" s="49"/>
      <c r="QLX806" s="49"/>
      <c r="QLY806" s="49"/>
      <c r="QLZ806" s="49"/>
      <c r="QMA806" s="49"/>
      <c r="QMB806" s="49"/>
      <c r="QMC806" s="49"/>
      <c r="QMD806" s="49"/>
      <c r="QME806" s="49"/>
      <c r="QMF806" s="49"/>
      <c r="QMG806" s="49"/>
      <c r="QMH806" s="49"/>
      <c r="QMI806" s="49"/>
      <c r="QMJ806" s="49"/>
      <c r="QMK806" s="49"/>
      <c r="QML806" s="49"/>
      <c r="QMM806" s="49"/>
      <c r="QMN806" s="49"/>
      <c r="QMO806" s="49"/>
      <c r="QMP806" s="49"/>
      <c r="QMQ806" s="49"/>
      <c r="QMR806" s="49"/>
      <c r="QMS806" s="49"/>
      <c r="QMT806" s="49"/>
      <c r="QMU806" s="49"/>
      <c r="QMV806" s="49"/>
      <c r="QMW806" s="49"/>
      <c r="QMX806" s="49"/>
      <c r="QMY806" s="49"/>
      <c r="QMZ806" s="49"/>
      <c r="QNA806" s="49"/>
      <c r="QNB806" s="49"/>
      <c r="QNC806" s="49"/>
      <c r="QND806" s="49"/>
      <c r="QNE806" s="49"/>
      <c r="QNF806" s="49"/>
      <c r="QNG806" s="49"/>
      <c r="QNH806" s="49"/>
      <c r="QNI806" s="49"/>
      <c r="QNJ806" s="49"/>
      <c r="QNK806" s="49"/>
      <c r="QNL806" s="49"/>
      <c r="QNM806" s="49"/>
      <c r="QNN806" s="49"/>
      <c r="QNO806" s="49"/>
      <c r="QNP806" s="49"/>
      <c r="QNQ806" s="49"/>
      <c r="QNR806" s="49"/>
      <c r="QNS806" s="49"/>
      <c r="QNT806" s="49"/>
      <c r="QNU806" s="49"/>
      <c r="QNV806" s="49"/>
      <c r="QNW806" s="49"/>
      <c r="QNX806" s="49"/>
      <c r="QNY806" s="49"/>
      <c r="QNZ806" s="49"/>
      <c r="QOA806" s="49"/>
      <c r="QOB806" s="49"/>
      <c r="QOC806" s="49"/>
      <c r="QOD806" s="49"/>
      <c r="QOE806" s="49"/>
      <c r="QOF806" s="49"/>
      <c r="QOG806" s="49"/>
      <c r="QOH806" s="49"/>
      <c r="QOI806" s="49"/>
      <c r="QOJ806" s="49"/>
      <c r="QOK806" s="49"/>
      <c r="QOL806" s="49"/>
      <c r="QOM806" s="49"/>
      <c r="QON806" s="49"/>
      <c r="QOO806" s="49"/>
      <c r="QOP806" s="49"/>
      <c r="QOQ806" s="49"/>
      <c r="QOR806" s="49"/>
      <c r="QOS806" s="49"/>
      <c r="QOT806" s="49"/>
      <c r="QOU806" s="49"/>
      <c r="QOV806" s="49"/>
      <c r="QOW806" s="49"/>
      <c r="QOX806" s="49"/>
      <c r="QOY806" s="49"/>
      <c r="QOZ806" s="49"/>
      <c r="QPA806" s="49"/>
      <c r="QPB806" s="49"/>
      <c r="QPC806" s="49"/>
      <c r="QPD806" s="49"/>
      <c r="QPE806" s="49"/>
      <c r="QPF806" s="49"/>
      <c r="QPG806" s="49"/>
      <c r="QPH806" s="49"/>
      <c r="QPI806" s="49"/>
      <c r="QPJ806" s="49"/>
      <c r="QPK806" s="49"/>
      <c r="QPL806" s="49"/>
      <c r="QPM806" s="49"/>
      <c r="QPN806" s="49"/>
      <c r="QPO806" s="49"/>
      <c r="QPP806" s="49"/>
      <c r="QPQ806" s="49"/>
      <c r="QPR806" s="49"/>
      <c r="QPS806" s="49"/>
      <c r="QPT806" s="49"/>
      <c r="QPU806" s="49"/>
      <c r="QPV806" s="49"/>
      <c r="QPW806" s="49"/>
      <c r="QPX806" s="49"/>
      <c r="QPY806" s="49"/>
      <c r="QPZ806" s="49"/>
      <c r="QQA806" s="49"/>
      <c r="QQB806" s="49"/>
      <c r="QQC806" s="49"/>
      <c r="QQD806" s="49"/>
      <c r="QQE806" s="49"/>
      <c r="QQF806" s="49"/>
      <c r="QQG806" s="49"/>
      <c r="QQH806" s="49"/>
      <c r="QQI806" s="49"/>
      <c r="QQJ806" s="49"/>
      <c r="QQK806" s="49"/>
      <c r="QQL806" s="49"/>
      <c r="QQM806" s="49"/>
      <c r="QQN806" s="49"/>
      <c r="QQO806" s="49"/>
      <c r="QQP806" s="49"/>
      <c r="QQQ806" s="49"/>
      <c r="QQR806" s="49"/>
      <c r="QQS806" s="49"/>
      <c r="QQT806" s="49"/>
      <c r="QQU806" s="49"/>
      <c r="QQV806" s="49"/>
      <c r="QQW806" s="49"/>
      <c r="QQX806" s="49"/>
      <c r="QQY806" s="49"/>
      <c r="QQZ806" s="49"/>
      <c r="QRA806" s="49"/>
      <c r="QRB806" s="49"/>
      <c r="QRC806" s="49"/>
      <c r="QRD806" s="49"/>
      <c r="QRE806" s="49"/>
      <c r="QRF806" s="49"/>
      <c r="QRG806" s="49"/>
      <c r="QRH806" s="49"/>
      <c r="QRI806" s="49"/>
      <c r="QRJ806" s="49"/>
      <c r="QRK806" s="49"/>
      <c r="QRL806" s="49"/>
      <c r="QRM806" s="49"/>
      <c r="QRN806" s="49"/>
      <c r="QRO806" s="49"/>
      <c r="QRP806" s="49"/>
      <c r="QRQ806" s="49"/>
      <c r="QRR806" s="49"/>
      <c r="QRS806" s="49"/>
      <c r="QRT806" s="49"/>
      <c r="QRU806" s="49"/>
      <c r="QRV806" s="49"/>
      <c r="QRW806" s="49"/>
      <c r="QRX806" s="49"/>
      <c r="QRY806" s="49"/>
      <c r="QRZ806" s="49"/>
      <c r="QSA806" s="49"/>
      <c r="QSB806" s="49"/>
      <c r="QSC806" s="49"/>
      <c r="QSD806" s="49"/>
      <c r="QSE806" s="49"/>
      <c r="QSF806" s="49"/>
      <c r="QSG806" s="49"/>
      <c r="QSH806" s="49"/>
      <c r="QSI806" s="49"/>
      <c r="QSJ806" s="49"/>
      <c r="QSK806" s="49"/>
      <c r="QSL806" s="49"/>
      <c r="QSM806" s="49"/>
      <c r="QSN806" s="49"/>
      <c r="QSO806" s="49"/>
      <c r="QSP806" s="49"/>
      <c r="QSQ806" s="49"/>
      <c r="QSR806" s="49"/>
      <c r="QSS806" s="49"/>
      <c r="QST806" s="49"/>
      <c r="QSU806" s="49"/>
      <c r="QSV806" s="49"/>
      <c r="QSW806" s="49"/>
      <c r="QSX806" s="49"/>
      <c r="QSY806" s="49"/>
      <c r="QSZ806" s="49"/>
      <c r="QTA806" s="49"/>
      <c r="QTB806" s="49"/>
      <c r="QTC806" s="49"/>
      <c r="QTD806" s="49"/>
      <c r="QTE806" s="49"/>
      <c r="QTF806" s="49"/>
      <c r="QTG806" s="49"/>
      <c r="QTH806" s="49"/>
      <c r="QTI806" s="49"/>
      <c r="QTJ806" s="49"/>
      <c r="QTK806" s="49"/>
      <c r="QTL806" s="49"/>
      <c r="QTM806" s="49"/>
      <c r="QTN806" s="49"/>
      <c r="QTO806" s="49"/>
      <c r="QTP806" s="49"/>
      <c r="QTQ806" s="49"/>
      <c r="QTR806" s="49"/>
      <c r="QTS806" s="49"/>
      <c r="QTT806" s="49"/>
      <c r="QTU806" s="49"/>
      <c r="QTV806" s="49"/>
      <c r="QTW806" s="49"/>
      <c r="QTX806" s="49"/>
      <c r="QTY806" s="49"/>
      <c r="QTZ806" s="49"/>
      <c r="QUA806" s="49"/>
      <c r="QUB806" s="49"/>
      <c r="QUC806" s="49"/>
      <c r="QUD806" s="49"/>
      <c r="QUE806" s="49"/>
      <c r="QUF806" s="49"/>
      <c r="QUG806" s="49"/>
      <c r="QUH806" s="49"/>
      <c r="QUI806" s="49"/>
      <c r="QUJ806" s="49"/>
      <c r="QUK806" s="49"/>
      <c r="QUL806" s="49"/>
      <c r="QUM806" s="49"/>
      <c r="QUN806" s="49"/>
      <c r="QUO806" s="49"/>
      <c r="QUP806" s="49"/>
      <c r="QUQ806" s="49"/>
      <c r="QUR806" s="49"/>
      <c r="QUS806" s="49"/>
      <c r="QUT806" s="49"/>
      <c r="QUU806" s="49"/>
      <c r="QUV806" s="49"/>
      <c r="QUW806" s="49"/>
      <c r="QUX806" s="49"/>
      <c r="QUY806" s="49"/>
      <c r="QUZ806" s="49"/>
      <c r="QVA806" s="49"/>
      <c r="QVB806" s="49"/>
      <c r="QVC806" s="49"/>
      <c r="QVD806" s="49"/>
      <c r="QVE806" s="49"/>
      <c r="QVF806" s="49"/>
      <c r="QVG806" s="49"/>
      <c r="QVH806" s="49"/>
      <c r="QVI806" s="49"/>
      <c r="QVJ806" s="49"/>
      <c r="QVK806" s="49"/>
      <c r="QVL806" s="49"/>
      <c r="QVM806" s="49"/>
      <c r="QVN806" s="49"/>
      <c r="QVO806" s="49"/>
      <c r="QVP806" s="49"/>
      <c r="QVQ806" s="49"/>
      <c r="QVR806" s="49"/>
      <c r="QVS806" s="49"/>
      <c r="QVT806" s="49"/>
      <c r="QVU806" s="49"/>
      <c r="QVV806" s="49"/>
      <c r="QVW806" s="49"/>
      <c r="QVX806" s="49"/>
      <c r="QVY806" s="49"/>
      <c r="QVZ806" s="49"/>
      <c r="QWA806" s="49"/>
      <c r="QWB806" s="49"/>
      <c r="QWC806" s="49"/>
      <c r="QWD806" s="49"/>
      <c r="QWE806" s="49"/>
      <c r="QWF806" s="49"/>
      <c r="QWG806" s="49"/>
      <c r="QWH806" s="49"/>
      <c r="QWI806" s="49"/>
      <c r="QWJ806" s="49"/>
      <c r="QWK806" s="49"/>
      <c r="QWL806" s="49"/>
      <c r="QWM806" s="49"/>
      <c r="QWN806" s="49"/>
      <c r="QWO806" s="49"/>
      <c r="QWP806" s="49"/>
      <c r="QWQ806" s="49"/>
      <c r="QWR806" s="49"/>
      <c r="QWS806" s="49"/>
      <c r="QWT806" s="49"/>
      <c r="QWU806" s="49"/>
      <c r="QWV806" s="49"/>
      <c r="QWW806" s="49"/>
      <c r="QWX806" s="49"/>
      <c r="QWY806" s="49"/>
      <c r="QWZ806" s="49"/>
      <c r="QXA806" s="49"/>
      <c r="QXB806" s="49"/>
      <c r="QXC806" s="49"/>
      <c r="QXD806" s="49"/>
      <c r="QXE806" s="49"/>
      <c r="QXF806" s="49"/>
      <c r="QXG806" s="49"/>
      <c r="QXH806" s="49"/>
      <c r="QXI806" s="49"/>
      <c r="QXJ806" s="49"/>
      <c r="QXK806" s="49"/>
      <c r="QXL806" s="49"/>
      <c r="QXM806" s="49"/>
      <c r="QXN806" s="49"/>
      <c r="QXO806" s="49"/>
      <c r="QXP806" s="49"/>
      <c r="QXQ806" s="49"/>
      <c r="QXR806" s="49"/>
      <c r="QXS806" s="49"/>
      <c r="QXT806" s="49"/>
      <c r="QXU806" s="49"/>
      <c r="QXV806" s="49"/>
      <c r="QXW806" s="49"/>
      <c r="QXX806" s="49"/>
      <c r="QXY806" s="49"/>
      <c r="QXZ806" s="49"/>
      <c r="QYA806" s="49"/>
      <c r="QYB806" s="49"/>
      <c r="QYC806" s="49"/>
      <c r="QYD806" s="49"/>
      <c r="QYE806" s="49"/>
      <c r="QYF806" s="49"/>
      <c r="QYG806" s="49"/>
      <c r="QYH806" s="49"/>
      <c r="QYI806" s="49"/>
      <c r="QYJ806" s="49"/>
      <c r="QYK806" s="49"/>
      <c r="QYL806" s="49"/>
      <c r="QYM806" s="49"/>
      <c r="QYN806" s="49"/>
      <c r="QYO806" s="49"/>
      <c r="QYP806" s="49"/>
      <c r="QYQ806" s="49"/>
      <c r="QYR806" s="49"/>
      <c r="QYS806" s="49"/>
      <c r="QYT806" s="49"/>
      <c r="QYU806" s="49"/>
      <c r="QYV806" s="49"/>
      <c r="QYW806" s="49"/>
      <c r="QYX806" s="49"/>
      <c r="QYY806" s="49"/>
      <c r="QYZ806" s="49"/>
      <c r="QZA806" s="49"/>
      <c r="QZB806" s="49"/>
      <c r="QZC806" s="49"/>
      <c r="QZD806" s="49"/>
      <c r="QZE806" s="49"/>
      <c r="QZF806" s="49"/>
      <c r="QZG806" s="49"/>
      <c r="QZH806" s="49"/>
      <c r="QZI806" s="49"/>
      <c r="QZJ806" s="49"/>
      <c r="QZK806" s="49"/>
      <c r="QZL806" s="49"/>
      <c r="QZM806" s="49"/>
      <c r="QZN806" s="49"/>
      <c r="QZO806" s="49"/>
      <c r="QZP806" s="49"/>
      <c r="QZQ806" s="49"/>
      <c r="QZR806" s="49"/>
      <c r="QZS806" s="49"/>
      <c r="QZT806" s="49"/>
      <c r="QZU806" s="49"/>
      <c r="QZV806" s="49"/>
      <c r="QZW806" s="49"/>
      <c r="QZX806" s="49"/>
      <c r="QZY806" s="49"/>
      <c r="QZZ806" s="49"/>
      <c r="RAA806" s="49"/>
      <c r="RAB806" s="49"/>
      <c r="RAC806" s="49"/>
      <c r="RAD806" s="49"/>
      <c r="RAE806" s="49"/>
      <c r="RAF806" s="49"/>
      <c r="RAG806" s="49"/>
      <c r="RAH806" s="49"/>
      <c r="RAI806" s="49"/>
      <c r="RAJ806" s="49"/>
      <c r="RAK806" s="49"/>
      <c r="RAL806" s="49"/>
      <c r="RAM806" s="49"/>
      <c r="RAN806" s="49"/>
      <c r="RAO806" s="49"/>
      <c r="RAP806" s="49"/>
      <c r="RAQ806" s="49"/>
      <c r="RAR806" s="49"/>
      <c r="RAS806" s="49"/>
      <c r="RAT806" s="49"/>
      <c r="RAU806" s="49"/>
      <c r="RAV806" s="49"/>
      <c r="RAW806" s="49"/>
      <c r="RAX806" s="49"/>
      <c r="RAY806" s="49"/>
      <c r="RAZ806" s="49"/>
      <c r="RBA806" s="49"/>
      <c r="RBB806" s="49"/>
      <c r="RBC806" s="49"/>
      <c r="RBD806" s="49"/>
      <c r="RBE806" s="49"/>
      <c r="RBF806" s="49"/>
      <c r="RBG806" s="49"/>
      <c r="RBH806" s="49"/>
      <c r="RBI806" s="49"/>
      <c r="RBJ806" s="49"/>
      <c r="RBK806" s="49"/>
      <c r="RBL806" s="49"/>
      <c r="RBM806" s="49"/>
      <c r="RBN806" s="49"/>
      <c r="RBO806" s="49"/>
      <c r="RBP806" s="49"/>
      <c r="RBQ806" s="49"/>
      <c r="RBR806" s="49"/>
      <c r="RBS806" s="49"/>
      <c r="RBT806" s="49"/>
      <c r="RBU806" s="49"/>
      <c r="RBV806" s="49"/>
      <c r="RBW806" s="49"/>
      <c r="RBX806" s="49"/>
      <c r="RBY806" s="49"/>
      <c r="RBZ806" s="49"/>
      <c r="RCA806" s="49"/>
      <c r="RCB806" s="49"/>
      <c r="RCC806" s="49"/>
      <c r="RCD806" s="49"/>
      <c r="RCE806" s="49"/>
      <c r="RCF806" s="49"/>
      <c r="RCG806" s="49"/>
      <c r="RCH806" s="49"/>
      <c r="RCI806" s="49"/>
      <c r="RCJ806" s="49"/>
      <c r="RCK806" s="49"/>
      <c r="RCL806" s="49"/>
      <c r="RCM806" s="49"/>
      <c r="RCN806" s="49"/>
      <c r="RCO806" s="49"/>
      <c r="RCP806" s="49"/>
      <c r="RCQ806" s="49"/>
      <c r="RCR806" s="49"/>
      <c r="RCS806" s="49"/>
      <c r="RCT806" s="49"/>
      <c r="RCU806" s="49"/>
      <c r="RCV806" s="49"/>
      <c r="RCW806" s="49"/>
      <c r="RCX806" s="49"/>
      <c r="RCY806" s="49"/>
      <c r="RCZ806" s="49"/>
      <c r="RDA806" s="49"/>
      <c r="RDB806" s="49"/>
      <c r="RDC806" s="49"/>
      <c r="RDD806" s="49"/>
      <c r="RDE806" s="49"/>
      <c r="RDF806" s="49"/>
      <c r="RDG806" s="49"/>
      <c r="RDH806" s="49"/>
      <c r="RDI806" s="49"/>
      <c r="RDJ806" s="49"/>
      <c r="RDK806" s="49"/>
      <c r="RDL806" s="49"/>
      <c r="RDM806" s="49"/>
      <c r="RDN806" s="49"/>
      <c r="RDO806" s="49"/>
      <c r="RDP806" s="49"/>
      <c r="RDQ806" s="49"/>
      <c r="RDR806" s="49"/>
      <c r="RDS806" s="49"/>
      <c r="RDT806" s="49"/>
      <c r="RDU806" s="49"/>
      <c r="RDV806" s="49"/>
      <c r="RDW806" s="49"/>
      <c r="RDX806" s="49"/>
      <c r="RDY806" s="49"/>
      <c r="RDZ806" s="49"/>
      <c r="REA806" s="49"/>
      <c r="REB806" s="49"/>
      <c r="REC806" s="49"/>
      <c r="RED806" s="49"/>
      <c r="REE806" s="49"/>
      <c r="REF806" s="49"/>
      <c r="REG806" s="49"/>
      <c r="REH806" s="49"/>
      <c r="REI806" s="49"/>
      <c r="REJ806" s="49"/>
      <c r="REK806" s="49"/>
      <c r="REL806" s="49"/>
      <c r="REM806" s="49"/>
      <c r="REN806" s="49"/>
      <c r="REO806" s="49"/>
      <c r="REP806" s="49"/>
      <c r="REQ806" s="49"/>
      <c r="RER806" s="49"/>
      <c r="RES806" s="49"/>
      <c r="RET806" s="49"/>
      <c r="REU806" s="49"/>
      <c r="REV806" s="49"/>
      <c r="REW806" s="49"/>
      <c r="REX806" s="49"/>
      <c r="REY806" s="49"/>
      <c r="REZ806" s="49"/>
      <c r="RFA806" s="49"/>
      <c r="RFB806" s="49"/>
      <c r="RFC806" s="49"/>
      <c r="RFD806" s="49"/>
      <c r="RFE806" s="49"/>
      <c r="RFF806" s="49"/>
      <c r="RFG806" s="49"/>
      <c r="RFH806" s="49"/>
      <c r="RFI806" s="49"/>
      <c r="RFJ806" s="49"/>
      <c r="RFK806" s="49"/>
      <c r="RFL806" s="49"/>
      <c r="RFM806" s="49"/>
      <c r="RFN806" s="49"/>
      <c r="RFO806" s="49"/>
      <c r="RFP806" s="49"/>
      <c r="RFQ806" s="49"/>
      <c r="RFR806" s="49"/>
      <c r="RFS806" s="49"/>
      <c r="RFT806" s="49"/>
      <c r="RFU806" s="49"/>
      <c r="RFV806" s="49"/>
      <c r="RFW806" s="49"/>
      <c r="RFX806" s="49"/>
      <c r="RFY806" s="49"/>
      <c r="RFZ806" s="49"/>
      <c r="RGA806" s="49"/>
      <c r="RGB806" s="49"/>
      <c r="RGC806" s="49"/>
      <c r="RGD806" s="49"/>
      <c r="RGE806" s="49"/>
      <c r="RGF806" s="49"/>
      <c r="RGG806" s="49"/>
      <c r="RGH806" s="49"/>
      <c r="RGI806" s="49"/>
      <c r="RGJ806" s="49"/>
      <c r="RGK806" s="49"/>
      <c r="RGL806" s="49"/>
      <c r="RGM806" s="49"/>
      <c r="RGN806" s="49"/>
      <c r="RGO806" s="49"/>
      <c r="RGP806" s="49"/>
      <c r="RGQ806" s="49"/>
      <c r="RGR806" s="49"/>
      <c r="RGS806" s="49"/>
      <c r="RGT806" s="49"/>
      <c r="RGU806" s="49"/>
      <c r="RGV806" s="49"/>
      <c r="RGW806" s="49"/>
      <c r="RGX806" s="49"/>
      <c r="RGY806" s="49"/>
      <c r="RGZ806" s="49"/>
      <c r="RHA806" s="49"/>
      <c r="RHB806" s="49"/>
      <c r="RHC806" s="49"/>
      <c r="RHD806" s="49"/>
      <c r="RHE806" s="49"/>
      <c r="RHF806" s="49"/>
      <c r="RHG806" s="49"/>
      <c r="RHH806" s="49"/>
      <c r="RHI806" s="49"/>
      <c r="RHJ806" s="49"/>
      <c r="RHK806" s="49"/>
      <c r="RHL806" s="49"/>
      <c r="RHM806" s="49"/>
      <c r="RHN806" s="49"/>
      <c r="RHO806" s="49"/>
      <c r="RHP806" s="49"/>
      <c r="RHQ806" s="49"/>
      <c r="RHR806" s="49"/>
      <c r="RHS806" s="49"/>
      <c r="RHT806" s="49"/>
      <c r="RHU806" s="49"/>
      <c r="RHV806" s="49"/>
      <c r="RHW806" s="49"/>
      <c r="RHX806" s="49"/>
      <c r="RHY806" s="49"/>
      <c r="RHZ806" s="49"/>
      <c r="RIA806" s="49"/>
      <c r="RIB806" s="49"/>
      <c r="RIC806" s="49"/>
      <c r="RID806" s="49"/>
      <c r="RIE806" s="49"/>
      <c r="RIF806" s="49"/>
      <c r="RIG806" s="49"/>
      <c r="RIH806" s="49"/>
      <c r="RII806" s="49"/>
      <c r="RIJ806" s="49"/>
      <c r="RIK806" s="49"/>
      <c r="RIL806" s="49"/>
      <c r="RIM806" s="49"/>
      <c r="RIN806" s="49"/>
      <c r="RIO806" s="49"/>
      <c r="RIP806" s="49"/>
      <c r="RIQ806" s="49"/>
      <c r="RIR806" s="49"/>
      <c r="RIS806" s="49"/>
      <c r="RIT806" s="49"/>
      <c r="RIU806" s="49"/>
      <c r="RIV806" s="49"/>
      <c r="RIW806" s="49"/>
      <c r="RIX806" s="49"/>
      <c r="RIY806" s="49"/>
      <c r="RIZ806" s="49"/>
      <c r="RJA806" s="49"/>
      <c r="RJB806" s="49"/>
      <c r="RJC806" s="49"/>
      <c r="RJD806" s="49"/>
      <c r="RJE806" s="49"/>
      <c r="RJF806" s="49"/>
      <c r="RJG806" s="49"/>
      <c r="RJH806" s="49"/>
      <c r="RJI806" s="49"/>
      <c r="RJJ806" s="49"/>
      <c r="RJK806" s="49"/>
      <c r="RJL806" s="49"/>
      <c r="RJM806" s="49"/>
      <c r="RJN806" s="49"/>
      <c r="RJO806" s="49"/>
      <c r="RJP806" s="49"/>
      <c r="RJQ806" s="49"/>
      <c r="RJR806" s="49"/>
      <c r="RJS806" s="49"/>
      <c r="RJT806" s="49"/>
      <c r="RJU806" s="49"/>
      <c r="RJV806" s="49"/>
      <c r="RJW806" s="49"/>
      <c r="RJX806" s="49"/>
      <c r="RJY806" s="49"/>
      <c r="RJZ806" s="49"/>
      <c r="RKA806" s="49"/>
      <c r="RKB806" s="49"/>
      <c r="RKC806" s="49"/>
      <c r="RKD806" s="49"/>
      <c r="RKE806" s="49"/>
      <c r="RKF806" s="49"/>
      <c r="RKG806" s="49"/>
      <c r="RKH806" s="49"/>
      <c r="RKI806" s="49"/>
      <c r="RKJ806" s="49"/>
      <c r="RKK806" s="49"/>
      <c r="RKL806" s="49"/>
      <c r="RKM806" s="49"/>
      <c r="RKN806" s="49"/>
      <c r="RKO806" s="49"/>
      <c r="RKP806" s="49"/>
      <c r="RKQ806" s="49"/>
      <c r="RKR806" s="49"/>
      <c r="RKS806" s="49"/>
      <c r="RKT806" s="49"/>
      <c r="RKU806" s="49"/>
      <c r="RKV806" s="49"/>
      <c r="RKW806" s="49"/>
      <c r="RKX806" s="49"/>
      <c r="RKY806" s="49"/>
      <c r="RKZ806" s="49"/>
      <c r="RLA806" s="49"/>
      <c r="RLB806" s="49"/>
      <c r="RLC806" s="49"/>
      <c r="RLD806" s="49"/>
      <c r="RLE806" s="49"/>
      <c r="RLF806" s="49"/>
      <c r="RLG806" s="49"/>
      <c r="RLH806" s="49"/>
      <c r="RLI806" s="49"/>
      <c r="RLJ806" s="49"/>
      <c r="RLK806" s="49"/>
      <c r="RLL806" s="49"/>
      <c r="RLM806" s="49"/>
      <c r="RLN806" s="49"/>
      <c r="RLO806" s="49"/>
      <c r="RLP806" s="49"/>
      <c r="RLQ806" s="49"/>
      <c r="RLR806" s="49"/>
      <c r="RLS806" s="49"/>
      <c r="RLT806" s="49"/>
      <c r="RLU806" s="49"/>
      <c r="RLV806" s="49"/>
      <c r="RLW806" s="49"/>
      <c r="RLX806" s="49"/>
      <c r="RLY806" s="49"/>
      <c r="RLZ806" s="49"/>
      <c r="RMA806" s="49"/>
      <c r="RMB806" s="49"/>
      <c r="RMC806" s="49"/>
      <c r="RMD806" s="49"/>
      <c r="RME806" s="49"/>
      <c r="RMF806" s="49"/>
      <c r="RMG806" s="49"/>
      <c r="RMH806" s="49"/>
      <c r="RMI806" s="49"/>
      <c r="RMJ806" s="49"/>
      <c r="RMK806" s="49"/>
      <c r="RML806" s="49"/>
      <c r="RMM806" s="49"/>
      <c r="RMN806" s="49"/>
      <c r="RMO806" s="49"/>
      <c r="RMP806" s="49"/>
      <c r="RMQ806" s="49"/>
      <c r="RMR806" s="49"/>
      <c r="RMS806" s="49"/>
      <c r="RMT806" s="49"/>
      <c r="RMU806" s="49"/>
      <c r="RMV806" s="49"/>
      <c r="RMW806" s="49"/>
      <c r="RMX806" s="49"/>
      <c r="RMY806" s="49"/>
      <c r="RMZ806" s="49"/>
      <c r="RNA806" s="49"/>
      <c r="RNB806" s="49"/>
      <c r="RNC806" s="49"/>
      <c r="RND806" s="49"/>
      <c r="RNE806" s="49"/>
      <c r="RNF806" s="49"/>
      <c r="RNG806" s="49"/>
      <c r="RNH806" s="49"/>
      <c r="RNI806" s="49"/>
      <c r="RNJ806" s="49"/>
      <c r="RNK806" s="49"/>
      <c r="RNL806" s="49"/>
      <c r="RNM806" s="49"/>
      <c r="RNN806" s="49"/>
      <c r="RNO806" s="49"/>
      <c r="RNP806" s="49"/>
      <c r="RNQ806" s="49"/>
      <c r="RNR806" s="49"/>
      <c r="RNS806" s="49"/>
      <c r="RNT806" s="49"/>
      <c r="RNU806" s="49"/>
      <c r="RNV806" s="49"/>
      <c r="RNW806" s="49"/>
      <c r="RNX806" s="49"/>
      <c r="RNY806" s="49"/>
      <c r="RNZ806" s="49"/>
      <c r="ROA806" s="49"/>
      <c r="ROB806" s="49"/>
      <c r="ROC806" s="49"/>
      <c r="ROD806" s="49"/>
      <c r="ROE806" s="49"/>
      <c r="ROF806" s="49"/>
      <c r="ROG806" s="49"/>
      <c r="ROH806" s="49"/>
      <c r="ROI806" s="49"/>
      <c r="ROJ806" s="49"/>
      <c r="ROK806" s="49"/>
      <c r="ROL806" s="49"/>
      <c r="ROM806" s="49"/>
      <c r="RON806" s="49"/>
      <c r="ROO806" s="49"/>
      <c r="ROP806" s="49"/>
      <c r="ROQ806" s="49"/>
      <c r="ROR806" s="49"/>
      <c r="ROS806" s="49"/>
      <c r="ROT806" s="49"/>
      <c r="ROU806" s="49"/>
      <c r="ROV806" s="49"/>
      <c r="ROW806" s="49"/>
      <c r="ROX806" s="49"/>
      <c r="ROY806" s="49"/>
      <c r="ROZ806" s="49"/>
      <c r="RPA806" s="49"/>
      <c r="RPB806" s="49"/>
      <c r="RPC806" s="49"/>
      <c r="RPD806" s="49"/>
      <c r="RPE806" s="49"/>
      <c r="RPF806" s="49"/>
      <c r="RPG806" s="49"/>
      <c r="RPH806" s="49"/>
      <c r="RPI806" s="49"/>
      <c r="RPJ806" s="49"/>
      <c r="RPK806" s="49"/>
      <c r="RPL806" s="49"/>
      <c r="RPM806" s="49"/>
      <c r="RPN806" s="49"/>
      <c r="RPO806" s="49"/>
      <c r="RPP806" s="49"/>
      <c r="RPQ806" s="49"/>
      <c r="RPR806" s="49"/>
      <c r="RPS806" s="49"/>
      <c r="RPT806" s="49"/>
      <c r="RPU806" s="49"/>
      <c r="RPV806" s="49"/>
      <c r="RPW806" s="49"/>
      <c r="RPX806" s="49"/>
      <c r="RPY806" s="49"/>
      <c r="RPZ806" s="49"/>
      <c r="RQA806" s="49"/>
      <c r="RQB806" s="49"/>
      <c r="RQC806" s="49"/>
      <c r="RQD806" s="49"/>
      <c r="RQE806" s="49"/>
      <c r="RQF806" s="49"/>
      <c r="RQG806" s="49"/>
      <c r="RQH806" s="49"/>
      <c r="RQI806" s="49"/>
      <c r="RQJ806" s="49"/>
      <c r="RQK806" s="49"/>
      <c r="RQL806" s="49"/>
      <c r="RQM806" s="49"/>
      <c r="RQN806" s="49"/>
      <c r="RQO806" s="49"/>
      <c r="RQP806" s="49"/>
      <c r="RQQ806" s="49"/>
      <c r="RQR806" s="49"/>
      <c r="RQS806" s="49"/>
      <c r="RQT806" s="49"/>
      <c r="RQU806" s="49"/>
      <c r="RQV806" s="49"/>
      <c r="RQW806" s="49"/>
      <c r="RQX806" s="49"/>
      <c r="RQY806" s="49"/>
      <c r="RQZ806" s="49"/>
      <c r="RRA806" s="49"/>
      <c r="RRB806" s="49"/>
      <c r="RRC806" s="49"/>
      <c r="RRD806" s="49"/>
      <c r="RRE806" s="49"/>
      <c r="RRF806" s="49"/>
      <c r="RRG806" s="49"/>
      <c r="RRH806" s="49"/>
      <c r="RRI806" s="49"/>
      <c r="RRJ806" s="49"/>
      <c r="RRK806" s="49"/>
      <c r="RRL806" s="49"/>
      <c r="RRM806" s="49"/>
      <c r="RRN806" s="49"/>
      <c r="RRO806" s="49"/>
      <c r="RRP806" s="49"/>
      <c r="RRQ806" s="49"/>
      <c r="RRR806" s="49"/>
      <c r="RRS806" s="49"/>
      <c r="RRT806" s="49"/>
      <c r="RRU806" s="49"/>
      <c r="RRV806" s="49"/>
      <c r="RRW806" s="49"/>
      <c r="RRX806" s="49"/>
      <c r="RRY806" s="49"/>
      <c r="RRZ806" s="49"/>
      <c r="RSA806" s="49"/>
      <c r="RSB806" s="49"/>
      <c r="RSC806" s="49"/>
      <c r="RSD806" s="49"/>
      <c r="RSE806" s="49"/>
      <c r="RSF806" s="49"/>
      <c r="RSG806" s="49"/>
      <c r="RSH806" s="49"/>
      <c r="RSI806" s="49"/>
      <c r="RSJ806" s="49"/>
      <c r="RSK806" s="49"/>
      <c r="RSL806" s="49"/>
      <c r="RSM806" s="49"/>
      <c r="RSN806" s="49"/>
      <c r="RSO806" s="49"/>
      <c r="RSP806" s="49"/>
      <c r="RSQ806" s="49"/>
      <c r="RSR806" s="49"/>
      <c r="RSS806" s="49"/>
      <c r="RST806" s="49"/>
      <c r="RSU806" s="49"/>
      <c r="RSV806" s="49"/>
      <c r="RSW806" s="49"/>
      <c r="RSX806" s="49"/>
      <c r="RSY806" s="49"/>
      <c r="RSZ806" s="49"/>
      <c r="RTA806" s="49"/>
      <c r="RTB806" s="49"/>
      <c r="RTC806" s="49"/>
      <c r="RTD806" s="49"/>
      <c r="RTE806" s="49"/>
      <c r="RTF806" s="49"/>
      <c r="RTG806" s="49"/>
      <c r="RTH806" s="49"/>
      <c r="RTI806" s="49"/>
      <c r="RTJ806" s="49"/>
      <c r="RTK806" s="49"/>
      <c r="RTL806" s="49"/>
      <c r="RTM806" s="49"/>
      <c r="RTN806" s="49"/>
      <c r="RTO806" s="49"/>
      <c r="RTP806" s="49"/>
      <c r="RTQ806" s="49"/>
      <c r="RTR806" s="49"/>
      <c r="RTS806" s="49"/>
      <c r="RTT806" s="49"/>
      <c r="RTU806" s="49"/>
      <c r="RTV806" s="49"/>
      <c r="RTW806" s="49"/>
      <c r="RTX806" s="49"/>
      <c r="RTY806" s="49"/>
      <c r="RTZ806" s="49"/>
      <c r="RUA806" s="49"/>
      <c r="RUB806" s="49"/>
      <c r="RUC806" s="49"/>
      <c r="RUD806" s="49"/>
      <c r="RUE806" s="49"/>
      <c r="RUF806" s="49"/>
      <c r="RUG806" s="49"/>
      <c r="RUH806" s="49"/>
      <c r="RUI806" s="49"/>
      <c r="RUJ806" s="49"/>
      <c r="RUK806" s="49"/>
      <c r="RUL806" s="49"/>
      <c r="RUM806" s="49"/>
      <c r="RUN806" s="49"/>
      <c r="RUO806" s="49"/>
      <c r="RUP806" s="49"/>
      <c r="RUQ806" s="49"/>
      <c r="RUR806" s="49"/>
      <c r="RUS806" s="49"/>
      <c r="RUT806" s="49"/>
      <c r="RUU806" s="49"/>
      <c r="RUV806" s="49"/>
      <c r="RUW806" s="49"/>
      <c r="RUX806" s="49"/>
      <c r="RUY806" s="49"/>
      <c r="RUZ806" s="49"/>
      <c r="RVA806" s="49"/>
      <c r="RVB806" s="49"/>
      <c r="RVC806" s="49"/>
      <c r="RVD806" s="49"/>
      <c r="RVE806" s="49"/>
      <c r="RVF806" s="49"/>
      <c r="RVG806" s="49"/>
      <c r="RVH806" s="49"/>
      <c r="RVI806" s="49"/>
      <c r="RVJ806" s="49"/>
      <c r="RVK806" s="49"/>
      <c r="RVL806" s="49"/>
      <c r="RVM806" s="49"/>
      <c r="RVN806" s="49"/>
      <c r="RVO806" s="49"/>
      <c r="RVP806" s="49"/>
      <c r="RVQ806" s="49"/>
      <c r="RVR806" s="49"/>
      <c r="RVS806" s="49"/>
      <c r="RVT806" s="49"/>
      <c r="RVU806" s="49"/>
      <c r="RVV806" s="49"/>
      <c r="RVW806" s="49"/>
      <c r="RVX806" s="49"/>
      <c r="RVY806" s="49"/>
      <c r="RVZ806" s="49"/>
      <c r="RWA806" s="49"/>
      <c r="RWB806" s="49"/>
      <c r="RWC806" s="49"/>
      <c r="RWD806" s="49"/>
      <c r="RWE806" s="49"/>
      <c r="RWF806" s="49"/>
      <c r="RWG806" s="49"/>
      <c r="RWH806" s="49"/>
      <c r="RWI806" s="49"/>
      <c r="RWJ806" s="49"/>
      <c r="RWK806" s="49"/>
      <c r="RWL806" s="49"/>
      <c r="RWM806" s="49"/>
      <c r="RWN806" s="49"/>
      <c r="RWO806" s="49"/>
      <c r="RWP806" s="49"/>
      <c r="RWQ806" s="49"/>
      <c r="RWR806" s="49"/>
      <c r="RWS806" s="49"/>
      <c r="RWT806" s="49"/>
      <c r="RWU806" s="49"/>
      <c r="RWV806" s="49"/>
      <c r="RWW806" s="49"/>
      <c r="RWX806" s="49"/>
      <c r="RWY806" s="49"/>
      <c r="RWZ806" s="49"/>
      <c r="RXA806" s="49"/>
      <c r="RXB806" s="49"/>
      <c r="RXC806" s="49"/>
      <c r="RXD806" s="49"/>
      <c r="RXE806" s="49"/>
      <c r="RXF806" s="49"/>
      <c r="RXG806" s="49"/>
      <c r="RXH806" s="49"/>
      <c r="RXI806" s="49"/>
      <c r="RXJ806" s="49"/>
      <c r="RXK806" s="49"/>
      <c r="RXL806" s="49"/>
      <c r="RXM806" s="49"/>
      <c r="RXN806" s="49"/>
      <c r="RXO806" s="49"/>
      <c r="RXP806" s="49"/>
      <c r="RXQ806" s="49"/>
      <c r="RXR806" s="49"/>
      <c r="RXS806" s="49"/>
      <c r="RXT806" s="49"/>
      <c r="RXU806" s="49"/>
      <c r="RXV806" s="49"/>
      <c r="RXW806" s="49"/>
      <c r="RXX806" s="49"/>
      <c r="RXY806" s="49"/>
      <c r="RXZ806" s="49"/>
      <c r="RYA806" s="49"/>
      <c r="RYB806" s="49"/>
      <c r="RYC806" s="49"/>
      <c r="RYD806" s="49"/>
      <c r="RYE806" s="49"/>
      <c r="RYF806" s="49"/>
      <c r="RYG806" s="49"/>
      <c r="RYH806" s="49"/>
      <c r="RYI806" s="49"/>
      <c r="RYJ806" s="49"/>
      <c r="RYK806" s="49"/>
      <c r="RYL806" s="49"/>
      <c r="RYM806" s="49"/>
      <c r="RYN806" s="49"/>
      <c r="RYO806" s="49"/>
      <c r="RYP806" s="49"/>
      <c r="RYQ806" s="49"/>
      <c r="RYR806" s="49"/>
      <c r="RYS806" s="49"/>
      <c r="RYT806" s="49"/>
      <c r="RYU806" s="49"/>
      <c r="RYV806" s="49"/>
      <c r="RYW806" s="49"/>
      <c r="RYX806" s="49"/>
      <c r="RYY806" s="49"/>
      <c r="RYZ806" s="49"/>
      <c r="RZA806" s="49"/>
      <c r="RZB806" s="49"/>
      <c r="RZC806" s="49"/>
      <c r="RZD806" s="49"/>
      <c r="RZE806" s="49"/>
      <c r="RZF806" s="49"/>
      <c r="RZG806" s="49"/>
      <c r="RZH806" s="49"/>
      <c r="RZI806" s="49"/>
      <c r="RZJ806" s="49"/>
      <c r="RZK806" s="49"/>
      <c r="RZL806" s="49"/>
      <c r="RZM806" s="49"/>
      <c r="RZN806" s="49"/>
      <c r="RZO806" s="49"/>
      <c r="RZP806" s="49"/>
      <c r="RZQ806" s="49"/>
      <c r="RZR806" s="49"/>
      <c r="RZS806" s="49"/>
      <c r="RZT806" s="49"/>
      <c r="RZU806" s="49"/>
      <c r="RZV806" s="49"/>
      <c r="RZW806" s="49"/>
      <c r="RZX806" s="49"/>
      <c r="RZY806" s="49"/>
      <c r="RZZ806" s="49"/>
      <c r="SAA806" s="49"/>
      <c r="SAB806" s="49"/>
      <c r="SAC806" s="49"/>
      <c r="SAD806" s="49"/>
      <c r="SAE806" s="49"/>
      <c r="SAF806" s="49"/>
      <c r="SAG806" s="49"/>
      <c r="SAH806" s="49"/>
      <c r="SAI806" s="49"/>
      <c r="SAJ806" s="49"/>
      <c r="SAK806" s="49"/>
      <c r="SAL806" s="49"/>
      <c r="SAM806" s="49"/>
      <c r="SAN806" s="49"/>
      <c r="SAO806" s="49"/>
      <c r="SAP806" s="49"/>
      <c r="SAQ806" s="49"/>
      <c r="SAR806" s="49"/>
      <c r="SAS806" s="49"/>
      <c r="SAT806" s="49"/>
      <c r="SAU806" s="49"/>
      <c r="SAV806" s="49"/>
      <c r="SAW806" s="49"/>
      <c r="SAX806" s="49"/>
      <c r="SAY806" s="49"/>
      <c r="SAZ806" s="49"/>
      <c r="SBA806" s="49"/>
      <c r="SBB806" s="49"/>
      <c r="SBC806" s="49"/>
      <c r="SBD806" s="49"/>
      <c r="SBE806" s="49"/>
      <c r="SBF806" s="49"/>
      <c r="SBG806" s="49"/>
      <c r="SBH806" s="49"/>
      <c r="SBI806" s="49"/>
      <c r="SBJ806" s="49"/>
      <c r="SBK806" s="49"/>
      <c r="SBL806" s="49"/>
      <c r="SBM806" s="49"/>
      <c r="SBN806" s="49"/>
      <c r="SBO806" s="49"/>
      <c r="SBP806" s="49"/>
      <c r="SBQ806" s="49"/>
      <c r="SBR806" s="49"/>
      <c r="SBS806" s="49"/>
      <c r="SBT806" s="49"/>
      <c r="SBU806" s="49"/>
      <c r="SBV806" s="49"/>
      <c r="SBW806" s="49"/>
      <c r="SBX806" s="49"/>
      <c r="SBY806" s="49"/>
      <c r="SBZ806" s="49"/>
      <c r="SCA806" s="49"/>
      <c r="SCB806" s="49"/>
      <c r="SCC806" s="49"/>
      <c r="SCD806" s="49"/>
      <c r="SCE806" s="49"/>
      <c r="SCF806" s="49"/>
      <c r="SCG806" s="49"/>
      <c r="SCH806" s="49"/>
      <c r="SCI806" s="49"/>
      <c r="SCJ806" s="49"/>
      <c r="SCK806" s="49"/>
      <c r="SCL806" s="49"/>
      <c r="SCM806" s="49"/>
      <c r="SCN806" s="49"/>
      <c r="SCO806" s="49"/>
      <c r="SCP806" s="49"/>
      <c r="SCQ806" s="49"/>
      <c r="SCR806" s="49"/>
      <c r="SCS806" s="49"/>
      <c r="SCT806" s="49"/>
      <c r="SCU806" s="49"/>
      <c r="SCV806" s="49"/>
      <c r="SCW806" s="49"/>
      <c r="SCX806" s="49"/>
      <c r="SCY806" s="49"/>
      <c r="SCZ806" s="49"/>
      <c r="SDA806" s="49"/>
      <c r="SDB806" s="49"/>
      <c r="SDC806" s="49"/>
      <c r="SDD806" s="49"/>
      <c r="SDE806" s="49"/>
      <c r="SDF806" s="49"/>
      <c r="SDG806" s="49"/>
      <c r="SDH806" s="49"/>
      <c r="SDI806" s="49"/>
      <c r="SDJ806" s="49"/>
      <c r="SDK806" s="49"/>
      <c r="SDL806" s="49"/>
      <c r="SDM806" s="49"/>
      <c r="SDN806" s="49"/>
      <c r="SDO806" s="49"/>
      <c r="SDP806" s="49"/>
      <c r="SDQ806" s="49"/>
      <c r="SDR806" s="49"/>
      <c r="SDS806" s="49"/>
      <c r="SDT806" s="49"/>
      <c r="SDU806" s="49"/>
      <c r="SDV806" s="49"/>
      <c r="SDW806" s="49"/>
      <c r="SDX806" s="49"/>
      <c r="SDY806" s="49"/>
      <c r="SDZ806" s="49"/>
      <c r="SEA806" s="49"/>
      <c r="SEB806" s="49"/>
      <c r="SEC806" s="49"/>
      <c r="SED806" s="49"/>
      <c r="SEE806" s="49"/>
      <c r="SEF806" s="49"/>
      <c r="SEG806" s="49"/>
      <c r="SEH806" s="49"/>
      <c r="SEI806" s="49"/>
      <c r="SEJ806" s="49"/>
      <c r="SEK806" s="49"/>
      <c r="SEL806" s="49"/>
      <c r="SEM806" s="49"/>
      <c r="SEN806" s="49"/>
      <c r="SEO806" s="49"/>
      <c r="SEP806" s="49"/>
      <c r="SEQ806" s="49"/>
      <c r="SER806" s="49"/>
      <c r="SES806" s="49"/>
      <c r="SET806" s="49"/>
      <c r="SEU806" s="49"/>
      <c r="SEV806" s="49"/>
      <c r="SEW806" s="49"/>
      <c r="SEX806" s="49"/>
      <c r="SEY806" s="49"/>
      <c r="SEZ806" s="49"/>
      <c r="SFA806" s="49"/>
      <c r="SFB806" s="49"/>
      <c r="SFC806" s="49"/>
      <c r="SFD806" s="49"/>
      <c r="SFE806" s="49"/>
      <c r="SFF806" s="49"/>
      <c r="SFG806" s="49"/>
      <c r="SFH806" s="49"/>
      <c r="SFI806" s="49"/>
      <c r="SFJ806" s="49"/>
      <c r="SFK806" s="49"/>
      <c r="SFL806" s="49"/>
      <c r="SFM806" s="49"/>
      <c r="SFN806" s="49"/>
      <c r="SFO806" s="49"/>
      <c r="SFP806" s="49"/>
      <c r="SFQ806" s="49"/>
      <c r="SFR806" s="49"/>
      <c r="SFS806" s="49"/>
      <c r="SFT806" s="49"/>
      <c r="SFU806" s="49"/>
      <c r="SFV806" s="49"/>
      <c r="SFW806" s="49"/>
      <c r="SFX806" s="49"/>
      <c r="SFY806" s="49"/>
      <c r="SFZ806" s="49"/>
      <c r="SGA806" s="49"/>
      <c r="SGB806" s="49"/>
      <c r="SGC806" s="49"/>
      <c r="SGD806" s="49"/>
      <c r="SGE806" s="49"/>
      <c r="SGF806" s="49"/>
      <c r="SGG806" s="49"/>
      <c r="SGH806" s="49"/>
      <c r="SGI806" s="49"/>
      <c r="SGJ806" s="49"/>
      <c r="SGK806" s="49"/>
      <c r="SGL806" s="49"/>
      <c r="SGM806" s="49"/>
      <c r="SGN806" s="49"/>
      <c r="SGO806" s="49"/>
      <c r="SGP806" s="49"/>
      <c r="SGQ806" s="49"/>
      <c r="SGR806" s="49"/>
      <c r="SGS806" s="49"/>
      <c r="SGT806" s="49"/>
      <c r="SGU806" s="49"/>
      <c r="SGV806" s="49"/>
      <c r="SGW806" s="49"/>
      <c r="SGX806" s="49"/>
      <c r="SGY806" s="49"/>
      <c r="SGZ806" s="49"/>
      <c r="SHA806" s="49"/>
      <c r="SHB806" s="49"/>
      <c r="SHC806" s="49"/>
      <c r="SHD806" s="49"/>
      <c r="SHE806" s="49"/>
      <c r="SHF806" s="49"/>
      <c r="SHG806" s="49"/>
      <c r="SHH806" s="49"/>
      <c r="SHI806" s="49"/>
      <c r="SHJ806" s="49"/>
      <c r="SHK806" s="49"/>
      <c r="SHL806" s="49"/>
      <c r="SHM806" s="49"/>
      <c r="SHN806" s="49"/>
      <c r="SHO806" s="49"/>
      <c r="SHP806" s="49"/>
      <c r="SHQ806" s="49"/>
      <c r="SHR806" s="49"/>
      <c r="SHS806" s="49"/>
      <c r="SHT806" s="49"/>
      <c r="SHU806" s="49"/>
      <c r="SHV806" s="49"/>
      <c r="SHW806" s="49"/>
      <c r="SHX806" s="49"/>
      <c r="SHY806" s="49"/>
      <c r="SHZ806" s="49"/>
      <c r="SIA806" s="49"/>
      <c r="SIB806" s="49"/>
      <c r="SIC806" s="49"/>
      <c r="SID806" s="49"/>
      <c r="SIE806" s="49"/>
      <c r="SIF806" s="49"/>
      <c r="SIG806" s="49"/>
      <c r="SIH806" s="49"/>
      <c r="SII806" s="49"/>
      <c r="SIJ806" s="49"/>
      <c r="SIK806" s="49"/>
      <c r="SIL806" s="49"/>
      <c r="SIM806" s="49"/>
      <c r="SIN806" s="49"/>
      <c r="SIO806" s="49"/>
      <c r="SIP806" s="49"/>
      <c r="SIQ806" s="49"/>
      <c r="SIR806" s="49"/>
      <c r="SIS806" s="49"/>
      <c r="SIT806" s="49"/>
      <c r="SIU806" s="49"/>
      <c r="SIV806" s="49"/>
      <c r="SIW806" s="49"/>
      <c r="SIX806" s="49"/>
      <c r="SIY806" s="49"/>
      <c r="SIZ806" s="49"/>
      <c r="SJA806" s="49"/>
      <c r="SJB806" s="49"/>
      <c r="SJC806" s="49"/>
      <c r="SJD806" s="49"/>
      <c r="SJE806" s="49"/>
      <c r="SJF806" s="49"/>
      <c r="SJG806" s="49"/>
      <c r="SJH806" s="49"/>
      <c r="SJI806" s="49"/>
      <c r="SJJ806" s="49"/>
      <c r="SJK806" s="49"/>
      <c r="SJL806" s="49"/>
      <c r="SJM806" s="49"/>
      <c r="SJN806" s="49"/>
      <c r="SJO806" s="49"/>
      <c r="SJP806" s="49"/>
      <c r="SJQ806" s="49"/>
      <c r="SJR806" s="49"/>
      <c r="SJS806" s="49"/>
      <c r="SJT806" s="49"/>
      <c r="SJU806" s="49"/>
      <c r="SJV806" s="49"/>
      <c r="SJW806" s="49"/>
      <c r="SJX806" s="49"/>
      <c r="SJY806" s="49"/>
      <c r="SJZ806" s="49"/>
      <c r="SKA806" s="49"/>
      <c r="SKB806" s="49"/>
      <c r="SKC806" s="49"/>
      <c r="SKD806" s="49"/>
      <c r="SKE806" s="49"/>
      <c r="SKF806" s="49"/>
      <c r="SKG806" s="49"/>
      <c r="SKH806" s="49"/>
      <c r="SKI806" s="49"/>
      <c r="SKJ806" s="49"/>
      <c r="SKK806" s="49"/>
      <c r="SKL806" s="49"/>
      <c r="SKM806" s="49"/>
      <c r="SKN806" s="49"/>
      <c r="SKO806" s="49"/>
      <c r="SKP806" s="49"/>
      <c r="SKQ806" s="49"/>
      <c r="SKR806" s="49"/>
      <c r="SKS806" s="49"/>
      <c r="SKT806" s="49"/>
      <c r="SKU806" s="49"/>
      <c r="SKV806" s="49"/>
      <c r="SKW806" s="49"/>
      <c r="SKX806" s="49"/>
      <c r="SKY806" s="49"/>
      <c r="SKZ806" s="49"/>
      <c r="SLA806" s="49"/>
      <c r="SLB806" s="49"/>
      <c r="SLC806" s="49"/>
      <c r="SLD806" s="49"/>
      <c r="SLE806" s="49"/>
      <c r="SLF806" s="49"/>
      <c r="SLG806" s="49"/>
      <c r="SLH806" s="49"/>
      <c r="SLI806" s="49"/>
      <c r="SLJ806" s="49"/>
      <c r="SLK806" s="49"/>
      <c r="SLL806" s="49"/>
      <c r="SLM806" s="49"/>
      <c r="SLN806" s="49"/>
      <c r="SLO806" s="49"/>
      <c r="SLP806" s="49"/>
      <c r="SLQ806" s="49"/>
      <c r="SLR806" s="49"/>
      <c r="SLS806" s="49"/>
      <c r="SLT806" s="49"/>
      <c r="SLU806" s="49"/>
      <c r="SLV806" s="49"/>
      <c r="SLW806" s="49"/>
      <c r="SLX806" s="49"/>
      <c r="SLY806" s="49"/>
      <c r="SLZ806" s="49"/>
      <c r="SMA806" s="49"/>
      <c r="SMB806" s="49"/>
      <c r="SMC806" s="49"/>
      <c r="SMD806" s="49"/>
      <c r="SME806" s="49"/>
      <c r="SMF806" s="49"/>
      <c r="SMG806" s="49"/>
      <c r="SMH806" s="49"/>
      <c r="SMI806" s="49"/>
      <c r="SMJ806" s="49"/>
      <c r="SMK806" s="49"/>
      <c r="SML806" s="49"/>
      <c r="SMM806" s="49"/>
      <c r="SMN806" s="49"/>
      <c r="SMO806" s="49"/>
      <c r="SMP806" s="49"/>
      <c r="SMQ806" s="49"/>
      <c r="SMR806" s="49"/>
      <c r="SMS806" s="49"/>
      <c r="SMT806" s="49"/>
      <c r="SMU806" s="49"/>
      <c r="SMV806" s="49"/>
      <c r="SMW806" s="49"/>
      <c r="SMX806" s="49"/>
      <c r="SMY806" s="49"/>
      <c r="SMZ806" s="49"/>
      <c r="SNA806" s="49"/>
      <c r="SNB806" s="49"/>
      <c r="SNC806" s="49"/>
      <c r="SND806" s="49"/>
      <c r="SNE806" s="49"/>
      <c r="SNF806" s="49"/>
      <c r="SNG806" s="49"/>
      <c r="SNH806" s="49"/>
      <c r="SNI806" s="49"/>
      <c r="SNJ806" s="49"/>
      <c r="SNK806" s="49"/>
      <c r="SNL806" s="49"/>
      <c r="SNM806" s="49"/>
      <c r="SNN806" s="49"/>
      <c r="SNO806" s="49"/>
      <c r="SNP806" s="49"/>
      <c r="SNQ806" s="49"/>
      <c r="SNR806" s="49"/>
      <c r="SNS806" s="49"/>
      <c r="SNT806" s="49"/>
      <c r="SNU806" s="49"/>
      <c r="SNV806" s="49"/>
      <c r="SNW806" s="49"/>
      <c r="SNX806" s="49"/>
      <c r="SNY806" s="49"/>
      <c r="SNZ806" s="49"/>
      <c r="SOA806" s="49"/>
      <c r="SOB806" s="49"/>
      <c r="SOC806" s="49"/>
      <c r="SOD806" s="49"/>
      <c r="SOE806" s="49"/>
      <c r="SOF806" s="49"/>
      <c r="SOG806" s="49"/>
      <c r="SOH806" s="49"/>
      <c r="SOI806" s="49"/>
      <c r="SOJ806" s="49"/>
      <c r="SOK806" s="49"/>
      <c r="SOL806" s="49"/>
      <c r="SOM806" s="49"/>
      <c r="SON806" s="49"/>
      <c r="SOO806" s="49"/>
      <c r="SOP806" s="49"/>
      <c r="SOQ806" s="49"/>
      <c r="SOR806" s="49"/>
      <c r="SOS806" s="49"/>
      <c r="SOT806" s="49"/>
      <c r="SOU806" s="49"/>
      <c r="SOV806" s="49"/>
      <c r="SOW806" s="49"/>
      <c r="SOX806" s="49"/>
      <c r="SOY806" s="49"/>
      <c r="SOZ806" s="49"/>
      <c r="SPA806" s="49"/>
      <c r="SPB806" s="49"/>
      <c r="SPC806" s="49"/>
      <c r="SPD806" s="49"/>
      <c r="SPE806" s="49"/>
      <c r="SPF806" s="49"/>
      <c r="SPG806" s="49"/>
      <c r="SPH806" s="49"/>
      <c r="SPI806" s="49"/>
      <c r="SPJ806" s="49"/>
      <c r="SPK806" s="49"/>
      <c r="SPL806" s="49"/>
      <c r="SPM806" s="49"/>
      <c r="SPN806" s="49"/>
      <c r="SPO806" s="49"/>
      <c r="SPP806" s="49"/>
      <c r="SPQ806" s="49"/>
      <c r="SPR806" s="49"/>
      <c r="SPS806" s="49"/>
      <c r="SPT806" s="49"/>
      <c r="SPU806" s="49"/>
      <c r="SPV806" s="49"/>
      <c r="SPW806" s="49"/>
      <c r="SPX806" s="49"/>
      <c r="SPY806" s="49"/>
      <c r="SPZ806" s="49"/>
      <c r="SQA806" s="49"/>
      <c r="SQB806" s="49"/>
      <c r="SQC806" s="49"/>
      <c r="SQD806" s="49"/>
      <c r="SQE806" s="49"/>
      <c r="SQF806" s="49"/>
      <c r="SQG806" s="49"/>
      <c r="SQH806" s="49"/>
      <c r="SQI806" s="49"/>
      <c r="SQJ806" s="49"/>
      <c r="SQK806" s="49"/>
      <c r="SQL806" s="49"/>
      <c r="SQM806" s="49"/>
      <c r="SQN806" s="49"/>
      <c r="SQO806" s="49"/>
      <c r="SQP806" s="49"/>
      <c r="SQQ806" s="49"/>
      <c r="SQR806" s="49"/>
      <c r="SQS806" s="49"/>
      <c r="SQT806" s="49"/>
      <c r="SQU806" s="49"/>
      <c r="SQV806" s="49"/>
      <c r="SQW806" s="49"/>
      <c r="SQX806" s="49"/>
      <c r="SQY806" s="49"/>
      <c r="SQZ806" s="49"/>
      <c r="SRA806" s="49"/>
      <c r="SRB806" s="49"/>
      <c r="SRC806" s="49"/>
      <c r="SRD806" s="49"/>
      <c r="SRE806" s="49"/>
      <c r="SRF806" s="49"/>
      <c r="SRG806" s="49"/>
      <c r="SRH806" s="49"/>
      <c r="SRI806" s="49"/>
      <c r="SRJ806" s="49"/>
      <c r="SRK806" s="49"/>
      <c r="SRL806" s="49"/>
      <c r="SRM806" s="49"/>
      <c r="SRN806" s="49"/>
      <c r="SRO806" s="49"/>
      <c r="SRP806" s="49"/>
      <c r="SRQ806" s="49"/>
      <c r="SRR806" s="49"/>
      <c r="SRS806" s="49"/>
      <c r="SRT806" s="49"/>
      <c r="SRU806" s="49"/>
      <c r="SRV806" s="49"/>
      <c r="SRW806" s="49"/>
      <c r="SRX806" s="49"/>
      <c r="SRY806" s="49"/>
      <c r="SRZ806" s="49"/>
      <c r="SSA806" s="49"/>
      <c r="SSB806" s="49"/>
      <c r="SSC806" s="49"/>
      <c r="SSD806" s="49"/>
      <c r="SSE806" s="49"/>
      <c r="SSF806" s="49"/>
      <c r="SSG806" s="49"/>
      <c r="SSH806" s="49"/>
      <c r="SSI806" s="49"/>
      <c r="SSJ806" s="49"/>
      <c r="SSK806" s="49"/>
      <c r="SSL806" s="49"/>
      <c r="SSM806" s="49"/>
      <c r="SSN806" s="49"/>
      <c r="SSO806" s="49"/>
      <c r="SSP806" s="49"/>
      <c r="SSQ806" s="49"/>
      <c r="SSR806" s="49"/>
      <c r="SSS806" s="49"/>
      <c r="SST806" s="49"/>
      <c r="SSU806" s="49"/>
      <c r="SSV806" s="49"/>
      <c r="SSW806" s="49"/>
      <c r="SSX806" s="49"/>
      <c r="SSY806" s="49"/>
      <c r="SSZ806" s="49"/>
      <c r="STA806" s="49"/>
      <c r="STB806" s="49"/>
      <c r="STC806" s="49"/>
      <c r="STD806" s="49"/>
      <c r="STE806" s="49"/>
      <c r="STF806" s="49"/>
      <c r="STG806" s="49"/>
      <c r="STH806" s="49"/>
      <c r="STI806" s="49"/>
      <c r="STJ806" s="49"/>
      <c r="STK806" s="49"/>
      <c r="STL806" s="49"/>
      <c r="STM806" s="49"/>
      <c r="STN806" s="49"/>
      <c r="STO806" s="49"/>
      <c r="STP806" s="49"/>
      <c r="STQ806" s="49"/>
      <c r="STR806" s="49"/>
      <c r="STS806" s="49"/>
      <c r="STT806" s="49"/>
      <c r="STU806" s="49"/>
      <c r="STV806" s="49"/>
      <c r="STW806" s="49"/>
      <c r="STX806" s="49"/>
      <c r="STY806" s="49"/>
      <c r="STZ806" s="49"/>
      <c r="SUA806" s="49"/>
      <c r="SUB806" s="49"/>
      <c r="SUC806" s="49"/>
      <c r="SUD806" s="49"/>
      <c r="SUE806" s="49"/>
      <c r="SUF806" s="49"/>
      <c r="SUG806" s="49"/>
      <c r="SUH806" s="49"/>
      <c r="SUI806" s="49"/>
      <c r="SUJ806" s="49"/>
      <c r="SUK806" s="49"/>
      <c r="SUL806" s="49"/>
      <c r="SUM806" s="49"/>
      <c r="SUN806" s="49"/>
      <c r="SUO806" s="49"/>
      <c r="SUP806" s="49"/>
      <c r="SUQ806" s="49"/>
      <c r="SUR806" s="49"/>
      <c r="SUS806" s="49"/>
      <c r="SUT806" s="49"/>
      <c r="SUU806" s="49"/>
      <c r="SUV806" s="49"/>
      <c r="SUW806" s="49"/>
      <c r="SUX806" s="49"/>
      <c r="SUY806" s="49"/>
      <c r="SUZ806" s="49"/>
      <c r="SVA806" s="49"/>
      <c r="SVB806" s="49"/>
      <c r="SVC806" s="49"/>
      <c r="SVD806" s="49"/>
      <c r="SVE806" s="49"/>
      <c r="SVF806" s="49"/>
      <c r="SVG806" s="49"/>
      <c r="SVH806" s="49"/>
      <c r="SVI806" s="49"/>
      <c r="SVJ806" s="49"/>
      <c r="SVK806" s="49"/>
      <c r="SVL806" s="49"/>
      <c r="SVM806" s="49"/>
      <c r="SVN806" s="49"/>
      <c r="SVO806" s="49"/>
      <c r="SVP806" s="49"/>
      <c r="SVQ806" s="49"/>
      <c r="SVR806" s="49"/>
      <c r="SVS806" s="49"/>
      <c r="SVT806" s="49"/>
      <c r="SVU806" s="49"/>
      <c r="SVV806" s="49"/>
      <c r="SVW806" s="49"/>
      <c r="SVX806" s="49"/>
      <c r="SVY806" s="49"/>
      <c r="SVZ806" s="49"/>
      <c r="SWA806" s="49"/>
      <c r="SWB806" s="49"/>
      <c r="SWC806" s="49"/>
      <c r="SWD806" s="49"/>
      <c r="SWE806" s="49"/>
      <c r="SWF806" s="49"/>
      <c r="SWG806" s="49"/>
      <c r="SWH806" s="49"/>
      <c r="SWI806" s="49"/>
      <c r="SWJ806" s="49"/>
      <c r="SWK806" s="49"/>
      <c r="SWL806" s="49"/>
      <c r="SWM806" s="49"/>
      <c r="SWN806" s="49"/>
      <c r="SWO806" s="49"/>
      <c r="SWP806" s="49"/>
      <c r="SWQ806" s="49"/>
      <c r="SWR806" s="49"/>
      <c r="SWS806" s="49"/>
      <c r="SWT806" s="49"/>
      <c r="SWU806" s="49"/>
      <c r="SWV806" s="49"/>
      <c r="SWW806" s="49"/>
      <c r="SWX806" s="49"/>
      <c r="SWY806" s="49"/>
      <c r="SWZ806" s="49"/>
      <c r="SXA806" s="49"/>
      <c r="SXB806" s="49"/>
      <c r="SXC806" s="49"/>
      <c r="SXD806" s="49"/>
      <c r="SXE806" s="49"/>
      <c r="SXF806" s="49"/>
      <c r="SXG806" s="49"/>
      <c r="SXH806" s="49"/>
      <c r="SXI806" s="49"/>
      <c r="SXJ806" s="49"/>
      <c r="SXK806" s="49"/>
      <c r="SXL806" s="49"/>
      <c r="SXM806" s="49"/>
      <c r="SXN806" s="49"/>
      <c r="SXO806" s="49"/>
      <c r="SXP806" s="49"/>
      <c r="SXQ806" s="49"/>
      <c r="SXR806" s="49"/>
      <c r="SXS806" s="49"/>
      <c r="SXT806" s="49"/>
      <c r="SXU806" s="49"/>
      <c r="SXV806" s="49"/>
      <c r="SXW806" s="49"/>
      <c r="SXX806" s="49"/>
      <c r="SXY806" s="49"/>
      <c r="SXZ806" s="49"/>
      <c r="SYA806" s="49"/>
      <c r="SYB806" s="49"/>
      <c r="SYC806" s="49"/>
      <c r="SYD806" s="49"/>
      <c r="SYE806" s="49"/>
      <c r="SYF806" s="49"/>
      <c r="SYG806" s="49"/>
      <c r="SYH806" s="49"/>
      <c r="SYI806" s="49"/>
      <c r="SYJ806" s="49"/>
      <c r="SYK806" s="49"/>
      <c r="SYL806" s="49"/>
      <c r="SYM806" s="49"/>
      <c r="SYN806" s="49"/>
      <c r="SYO806" s="49"/>
      <c r="SYP806" s="49"/>
      <c r="SYQ806" s="49"/>
      <c r="SYR806" s="49"/>
      <c r="SYS806" s="49"/>
      <c r="SYT806" s="49"/>
      <c r="SYU806" s="49"/>
      <c r="SYV806" s="49"/>
      <c r="SYW806" s="49"/>
      <c r="SYX806" s="49"/>
      <c r="SYY806" s="49"/>
      <c r="SYZ806" s="49"/>
      <c r="SZA806" s="49"/>
      <c r="SZB806" s="49"/>
      <c r="SZC806" s="49"/>
      <c r="SZD806" s="49"/>
      <c r="SZE806" s="49"/>
      <c r="SZF806" s="49"/>
      <c r="SZG806" s="49"/>
      <c r="SZH806" s="49"/>
      <c r="SZI806" s="49"/>
      <c r="SZJ806" s="49"/>
      <c r="SZK806" s="49"/>
      <c r="SZL806" s="49"/>
      <c r="SZM806" s="49"/>
      <c r="SZN806" s="49"/>
      <c r="SZO806" s="49"/>
      <c r="SZP806" s="49"/>
      <c r="SZQ806" s="49"/>
      <c r="SZR806" s="49"/>
      <c r="SZS806" s="49"/>
      <c r="SZT806" s="49"/>
      <c r="SZU806" s="49"/>
      <c r="SZV806" s="49"/>
      <c r="SZW806" s="49"/>
      <c r="SZX806" s="49"/>
      <c r="SZY806" s="49"/>
      <c r="SZZ806" s="49"/>
      <c r="TAA806" s="49"/>
      <c r="TAB806" s="49"/>
      <c r="TAC806" s="49"/>
      <c r="TAD806" s="49"/>
      <c r="TAE806" s="49"/>
      <c r="TAF806" s="49"/>
      <c r="TAG806" s="49"/>
      <c r="TAH806" s="49"/>
      <c r="TAI806" s="49"/>
      <c r="TAJ806" s="49"/>
      <c r="TAK806" s="49"/>
      <c r="TAL806" s="49"/>
      <c r="TAM806" s="49"/>
      <c r="TAN806" s="49"/>
      <c r="TAO806" s="49"/>
      <c r="TAP806" s="49"/>
      <c r="TAQ806" s="49"/>
      <c r="TAR806" s="49"/>
      <c r="TAS806" s="49"/>
      <c r="TAT806" s="49"/>
      <c r="TAU806" s="49"/>
      <c r="TAV806" s="49"/>
      <c r="TAW806" s="49"/>
      <c r="TAX806" s="49"/>
      <c r="TAY806" s="49"/>
      <c r="TAZ806" s="49"/>
      <c r="TBA806" s="49"/>
      <c r="TBB806" s="49"/>
      <c r="TBC806" s="49"/>
      <c r="TBD806" s="49"/>
      <c r="TBE806" s="49"/>
      <c r="TBF806" s="49"/>
      <c r="TBG806" s="49"/>
      <c r="TBH806" s="49"/>
      <c r="TBI806" s="49"/>
      <c r="TBJ806" s="49"/>
      <c r="TBK806" s="49"/>
      <c r="TBL806" s="49"/>
      <c r="TBM806" s="49"/>
      <c r="TBN806" s="49"/>
      <c r="TBO806" s="49"/>
      <c r="TBP806" s="49"/>
      <c r="TBQ806" s="49"/>
      <c r="TBR806" s="49"/>
      <c r="TBS806" s="49"/>
      <c r="TBT806" s="49"/>
      <c r="TBU806" s="49"/>
      <c r="TBV806" s="49"/>
      <c r="TBW806" s="49"/>
      <c r="TBX806" s="49"/>
      <c r="TBY806" s="49"/>
      <c r="TBZ806" s="49"/>
      <c r="TCA806" s="49"/>
      <c r="TCB806" s="49"/>
      <c r="TCC806" s="49"/>
      <c r="TCD806" s="49"/>
      <c r="TCE806" s="49"/>
      <c r="TCF806" s="49"/>
      <c r="TCG806" s="49"/>
      <c r="TCH806" s="49"/>
      <c r="TCI806" s="49"/>
      <c r="TCJ806" s="49"/>
      <c r="TCK806" s="49"/>
      <c r="TCL806" s="49"/>
      <c r="TCM806" s="49"/>
      <c r="TCN806" s="49"/>
      <c r="TCO806" s="49"/>
      <c r="TCP806" s="49"/>
      <c r="TCQ806" s="49"/>
      <c r="TCR806" s="49"/>
      <c r="TCS806" s="49"/>
      <c r="TCT806" s="49"/>
      <c r="TCU806" s="49"/>
      <c r="TCV806" s="49"/>
      <c r="TCW806" s="49"/>
      <c r="TCX806" s="49"/>
      <c r="TCY806" s="49"/>
      <c r="TCZ806" s="49"/>
      <c r="TDA806" s="49"/>
      <c r="TDB806" s="49"/>
      <c r="TDC806" s="49"/>
      <c r="TDD806" s="49"/>
      <c r="TDE806" s="49"/>
      <c r="TDF806" s="49"/>
      <c r="TDG806" s="49"/>
      <c r="TDH806" s="49"/>
      <c r="TDI806" s="49"/>
      <c r="TDJ806" s="49"/>
      <c r="TDK806" s="49"/>
      <c r="TDL806" s="49"/>
      <c r="TDM806" s="49"/>
      <c r="TDN806" s="49"/>
      <c r="TDO806" s="49"/>
      <c r="TDP806" s="49"/>
      <c r="TDQ806" s="49"/>
      <c r="TDR806" s="49"/>
      <c r="TDS806" s="49"/>
      <c r="TDT806" s="49"/>
      <c r="TDU806" s="49"/>
      <c r="TDV806" s="49"/>
      <c r="TDW806" s="49"/>
      <c r="TDX806" s="49"/>
      <c r="TDY806" s="49"/>
      <c r="TDZ806" s="49"/>
      <c r="TEA806" s="49"/>
      <c r="TEB806" s="49"/>
      <c r="TEC806" s="49"/>
      <c r="TED806" s="49"/>
      <c r="TEE806" s="49"/>
      <c r="TEF806" s="49"/>
      <c r="TEG806" s="49"/>
      <c r="TEH806" s="49"/>
      <c r="TEI806" s="49"/>
      <c r="TEJ806" s="49"/>
      <c r="TEK806" s="49"/>
      <c r="TEL806" s="49"/>
      <c r="TEM806" s="49"/>
      <c r="TEN806" s="49"/>
      <c r="TEO806" s="49"/>
      <c r="TEP806" s="49"/>
      <c r="TEQ806" s="49"/>
      <c r="TER806" s="49"/>
      <c r="TES806" s="49"/>
      <c r="TET806" s="49"/>
      <c r="TEU806" s="49"/>
      <c r="TEV806" s="49"/>
      <c r="TEW806" s="49"/>
      <c r="TEX806" s="49"/>
      <c r="TEY806" s="49"/>
      <c r="TEZ806" s="49"/>
      <c r="TFA806" s="49"/>
      <c r="TFB806" s="49"/>
      <c r="TFC806" s="49"/>
      <c r="TFD806" s="49"/>
      <c r="TFE806" s="49"/>
      <c r="TFF806" s="49"/>
      <c r="TFG806" s="49"/>
      <c r="TFH806" s="49"/>
      <c r="TFI806" s="49"/>
      <c r="TFJ806" s="49"/>
      <c r="TFK806" s="49"/>
      <c r="TFL806" s="49"/>
      <c r="TFM806" s="49"/>
      <c r="TFN806" s="49"/>
      <c r="TFO806" s="49"/>
      <c r="TFP806" s="49"/>
      <c r="TFQ806" s="49"/>
      <c r="TFR806" s="49"/>
      <c r="TFS806" s="49"/>
      <c r="TFT806" s="49"/>
      <c r="TFU806" s="49"/>
      <c r="TFV806" s="49"/>
      <c r="TFW806" s="49"/>
      <c r="TFX806" s="49"/>
      <c r="TFY806" s="49"/>
      <c r="TFZ806" s="49"/>
      <c r="TGA806" s="49"/>
      <c r="TGB806" s="49"/>
      <c r="TGC806" s="49"/>
      <c r="TGD806" s="49"/>
      <c r="TGE806" s="49"/>
      <c r="TGF806" s="49"/>
      <c r="TGG806" s="49"/>
      <c r="TGH806" s="49"/>
      <c r="TGI806" s="49"/>
      <c r="TGJ806" s="49"/>
      <c r="TGK806" s="49"/>
      <c r="TGL806" s="49"/>
      <c r="TGM806" s="49"/>
      <c r="TGN806" s="49"/>
      <c r="TGO806" s="49"/>
      <c r="TGP806" s="49"/>
      <c r="TGQ806" s="49"/>
      <c r="TGR806" s="49"/>
      <c r="TGS806" s="49"/>
      <c r="TGT806" s="49"/>
      <c r="TGU806" s="49"/>
      <c r="TGV806" s="49"/>
      <c r="TGW806" s="49"/>
      <c r="TGX806" s="49"/>
      <c r="TGY806" s="49"/>
      <c r="TGZ806" s="49"/>
      <c r="THA806" s="49"/>
      <c r="THB806" s="49"/>
      <c r="THC806" s="49"/>
      <c r="THD806" s="49"/>
      <c r="THE806" s="49"/>
      <c r="THF806" s="49"/>
      <c r="THG806" s="49"/>
      <c r="THH806" s="49"/>
      <c r="THI806" s="49"/>
      <c r="THJ806" s="49"/>
      <c r="THK806" s="49"/>
      <c r="THL806" s="49"/>
      <c r="THM806" s="49"/>
      <c r="THN806" s="49"/>
      <c r="THO806" s="49"/>
      <c r="THP806" s="49"/>
      <c r="THQ806" s="49"/>
      <c r="THR806" s="49"/>
      <c r="THS806" s="49"/>
      <c r="THT806" s="49"/>
      <c r="THU806" s="49"/>
      <c r="THV806" s="49"/>
      <c r="THW806" s="49"/>
      <c r="THX806" s="49"/>
      <c r="THY806" s="49"/>
      <c r="THZ806" s="49"/>
      <c r="TIA806" s="49"/>
      <c r="TIB806" s="49"/>
      <c r="TIC806" s="49"/>
      <c r="TID806" s="49"/>
      <c r="TIE806" s="49"/>
      <c r="TIF806" s="49"/>
      <c r="TIG806" s="49"/>
      <c r="TIH806" s="49"/>
      <c r="TII806" s="49"/>
      <c r="TIJ806" s="49"/>
      <c r="TIK806" s="49"/>
      <c r="TIL806" s="49"/>
      <c r="TIM806" s="49"/>
      <c r="TIN806" s="49"/>
      <c r="TIO806" s="49"/>
      <c r="TIP806" s="49"/>
      <c r="TIQ806" s="49"/>
      <c r="TIR806" s="49"/>
      <c r="TIS806" s="49"/>
      <c r="TIT806" s="49"/>
      <c r="TIU806" s="49"/>
      <c r="TIV806" s="49"/>
      <c r="TIW806" s="49"/>
      <c r="TIX806" s="49"/>
      <c r="TIY806" s="49"/>
      <c r="TIZ806" s="49"/>
      <c r="TJA806" s="49"/>
      <c r="TJB806" s="49"/>
      <c r="TJC806" s="49"/>
      <c r="TJD806" s="49"/>
      <c r="TJE806" s="49"/>
      <c r="TJF806" s="49"/>
      <c r="TJG806" s="49"/>
      <c r="TJH806" s="49"/>
      <c r="TJI806" s="49"/>
      <c r="TJJ806" s="49"/>
      <c r="TJK806" s="49"/>
      <c r="TJL806" s="49"/>
      <c r="TJM806" s="49"/>
      <c r="TJN806" s="49"/>
      <c r="TJO806" s="49"/>
      <c r="TJP806" s="49"/>
      <c r="TJQ806" s="49"/>
      <c r="TJR806" s="49"/>
      <c r="TJS806" s="49"/>
      <c r="TJT806" s="49"/>
      <c r="TJU806" s="49"/>
      <c r="TJV806" s="49"/>
      <c r="TJW806" s="49"/>
      <c r="TJX806" s="49"/>
      <c r="TJY806" s="49"/>
      <c r="TJZ806" s="49"/>
      <c r="TKA806" s="49"/>
      <c r="TKB806" s="49"/>
      <c r="TKC806" s="49"/>
      <c r="TKD806" s="49"/>
      <c r="TKE806" s="49"/>
      <c r="TKF806" s="49"/>
      <c r="TKG806" s="49"/>
      <c r="TKH806" s="49"/>
      <c r="TKI806" s="49"/>
      <c r="TKJ806" s="49"/>
      <c r="TKK806" s="49"/>
      <c r="TKL806" s="49"/>
      <c r="TKM806" s="49"/>
      <c r="TKN806" s="49"/>
      <c r="TKO806" s="49"/>
      <c r="TKP806" s="49"/>
      <c r="TKQ806" s="49"/>
      <c r="TKR806" s="49"/>
      <c r="TKS806" s="49"/>
      <c r="TKT806" s="49"/>
      <c r="TKU806" s="49"/>
      <c r="TKV806" s="49"/>
      <c r="TKW806" s="49"/>
      <c r="TKX806" s="49"/>
      <c r="TKY806" s="49"/>
      <c r="TKZ806" s="49"/>
      <c r="TLA806" s="49"/>
      <c r="TLB806" s="49"/>
      <c r="TLC806" s="49"/>
      <c r="TLD806" s="49"/>
      <c r="TLE806" s="49"/>
      <c r="TLF806" s="49"/>
      <c r="TLG806" s="49"/>
      <c r="TLH806" s="49"/>
      <c r="TLI806" s="49"/>
      <c r="TLJ806" s="49"/>
      <c r="TLK806" s="49"/>
      <c r="TLL806" s="49"/>
      <c r="TLM806" s="49"/>
      <c r="TLN806" s="49"/>
      <c r="TLO806" s="49"/>
      <c r="TLP806" s="49"/>
      <c r="TLQ806" s="49"/>
      <c r="TLR806" s="49"/>
      <c r="TLS806" s="49"/>
      <c r="TLT806" s="49"/>
      <c r="TLU806" s="49"/>
      <c r="TLV806" s="49"/>
      <c r="TLW806" s="49"/>
      <c r="TLX806" s="49"/>
      <c r="TLY806" s="49"/>
      <c r="TLZ806" s="49"/>
      <c r="TMA806" s="49"/>
      <c r="TMB806" s="49"/>
      <c r="TMC806" s="49"/>
      <c r="TMD806" s="49"/>
      <c r="TME806" s="49"/>
      <c r="TMF806" s="49"/>
      <c r="TMG806" s="49"/>
      <c r="TMH806" s="49"/>
      <c r="TMI806" s="49"/>
      <c r="TMJ806" s="49"/>
      <c r="TMK806" s="49"/>
      <c r="TML806" s="49"/>
      <c r="TMM806" s="49"/>
      <c r="TMN806" s="49"/>
      <c r="TMO806" s="49"/>
      <c r="TMP806" s="49"/>
      <c r="TMQ806" s="49"/>
      <c r="TMR806" s="49"/>
      <c r="TMS806" s="49"/>
      <c r="TMT806" s="49"/>
      <c r="TMU806" s="49"/>
      <c r="TMV806" s="49"/>
      <c r="TMW806" s="49"/>
      <c r="TMX806" s="49"/>
      <c r="TMY806" s="49"/>
      <c r="TMZ806" s="49"/>
      <c r="TNA806" s="49"/>
      <c r="TNB806" s="49"/>
      <c r="TNC806" s="49"/>
      <c r="TND806" s="49"/>
      <c r="TNE806" s="49"/>
      <c r="TNF806" s="49"/>
      <c r="TNG806" s="49"/>
      <c r="TNH806" s="49"/>
      <c r="TNI806" s="49"/>
      <c r="TNJ806" s="49"/>
      <c r="TNK806" s="49"/>
      <c r="TNL806" s="49"/>
      <c r="TNM806" s="49"/>
      <c r="TNN806" s="49"/>
      <c r="TNO806" s="49"/>
      <c r="TNP806" s="49"/>
      <c r="TNQ806" s="49"/>
      <c r="TNR806" s="49"/>
      <c r="TNS806" s="49"/>
      <c r="TNT806" s="49"/>
      <c r="TNU806" s="49"/>
      <c r="TNV806" s="49"/>
      <c r="TNW806" s="49"/>
      <c r="TNX806" s="49"/>
      <c r="TNY806" s="49"/>
      <c r="TNZ806" s="49"/>
      <c r="TOA806" s="49"/>
      <c r="TOB806" s="49"/>
      <c r="TOC806" s="49"/>
      <c r="TOD806" s="49"/>
      <c r="TOE806" s="49"/>
      <c r="TOF806" s="49"/>
      <c r="TOG806" s="49"/>
      <c r="TOH806" s="49"/>
      <c r="TOI806" s="49"/>
      <c r="TOJ806" s="49"/>
      <c r="TOK806" s="49"/>
      <c r="TOL806" s="49"/>
      <c r="TOM806" s="49"/>
      <c r="TON806" s="49"/>
      <c r="TOO806" s="49"/>
      <c r="TOP806" s="49"/>
      <c r="TOQ806" s="49"/>
      <c r="TOR806" s="49"/>
      <c r="TOS806" s="49"/>
      <c r="TOT806" s="49"/>
      <c r="TOU806" s="49"/>
      <c r="TOV806" s="49"/>
      <c r="TOW806" s="49"/>
      <c r="TOX806" s="49"/>
      <c r="TOY806" s="49"/>
      <c r="TOZ806" s="49"/>
      <c r="TPA806" s="49"/>
      <c r="TPB806" s="49"/>
      <c r="TPC806" s="49"/>
      <c r="TPD806" s="49"/>
      <c r="TPE806" s="49"/>
      <c r="TPF806" s="49"/>
      <c r="TPG806" s="49"/>
      <c r="TPH806" s="49"/>
      <c r="TPI806" s="49"/>
      <c r="TPJ806" s="49"/>
      <c r="TPK806" s="49"/>
      <c r="TPL806" s="49"/>
      <c r="TPM806" s="49"/>
      <c r="TPN806" s="49"/>
      <c r="TPO806" s="49"/>
      <c r="TPP806" s="49"/>
      <c r="TPQ806" s="49"/>
      <c r="TPR806" s="49"/>
      <c r="TPS806" s="49"/>
      <c r="TPT806" s="49"/>
      <c r="TPU806" s="49"/>
      <c r="TPV806" s="49"/>
      <c r="TPW806" s="49"/>
      <c r="TPX806" s="49"/>
      <c r="TPY806" s="49"/>
      <c r="TPZ806" s="49"/>
      <c r="TQA806" s="49"/>
      <c r="TQB806" s="49"/>
      <c r="TQC806" s="49"/>
      <c r="TQD806" s="49"/>
      <c r="TQE806" s="49"/>
      <c r="TQF806" s="49"/>
      <c r="TQG806" s="49"/>
      <c r="TQH806" s="49"/>
      <c r="TQI806" s="49"/>
      <c r="TQJ806" s="49"/>
      <c r="TQK806" s="49"/>
      <c r="TQL806" s="49"/>
      <c r="TQM806" s="49"/>
      <c r="TQN806" s="49"/>
      <c r="TQO806" s="49"/>
      <c r="TQP806" s="49"/>
      <c r="TQQ806" s="49"/>
      <c r="TQR806" s="49"/>
      <c r="TQS806" s="49"/>
      <c r="TQT806" s="49"/>
      <c r="TQU806" s="49"/>
      <c r="TQV806" s="49"/>
      <c r="TQW806" s="49"/>
      <c r="TQX806" s="49"/>
      <c r="TQY806" s="49"/>
      <c r="TQZ806" s="49"/>
      <c r="TRA806" s="49"/>
      <c r="TRB806" s="49"/>
      <c r="TRC806" s="49"/>
      <c r="TRD806" s="49"/>
      <c r="TRE806" s="49"/>
      <c r="TRF806" s="49"/>
      <c r="TRG806" s="49"/>
      <c r="TRH806" s="49"/>
      <c r="TRI806" s="49"/>
      <c r="TRJ806" s="49"/>
      <c r="TRK806" s="49"/>
      <c r="TRL806" s="49"/>
      <c r="TRM806" s="49"/>
      <c r="TRN806" s="49"/>
      <c r="TRO806" s="49"/>
      <c r="TRP806" s="49"/>
      <c r="TRQ806" s="49"/>
      <c r="TRR806" s="49"/>
      <c r="TRS806" s="49"/>
      <c r="TRT806" s="49"/>
      <c r="TRU806" s="49"/>
      <c r="TRV806" s="49"/>
      <c r="TRW806" s="49"/>
      <c r="TRX806" s="49"/>
      <c r="TRY806" s="49"/>
      <c r="TRZ806" s="49"/>
      <c r="TSA806" s="49"/>
      <c r="TSB806" s="49"/>
      <c r="TSC806" s="49"/>
      <c r="TSD806" s="49"/>
      <c r="TSE806" s="49"/>
      <c r="TSF806" s="49"/>
      <c r="TSG806" s="49"/>
      <c r="TSH806" s="49"/>
      <c r="TSI806" s="49"/>
      <c r="TSJ806" s="49"/>
      <c r="TSK806" s="49"/>
      <c r="TSL806" s="49"/>
      <c r="TSM806" s="49"/>
      <c r="TSN806" s="49"/>
      <c r="TSO806" s="49"/>
      <c r="TSP806" s="49"/>
      <c r="TSQ806" s="49"/>
      <c r="TSR806" s="49"/>
      <c r="TSS806" s="49"/>
      <c r="TST806" s="49"/>
      <c r="TSU806" s="49"/>
      <c r="TSV806" s="49"/>
      <c r="TSW806" s="49"/>
      <c r="TSX806" s="49"/>
      <c r="TSY806" s="49"/>
      <c r="TSZ806" s="49"/>
      <c r="TTA806" s="49"/>
      <c r="TTB806" s="49"/>
      <c r="TTC806" s="49"/>
      <c r="TTD806" s="49"/>
      <c r="TTE806" s="49"/>
      <c r="TTF806" s="49"/>
      <c r="TTG806" s="49"/>
      <c r="TTH806" s="49"/>
      <c r="TTI806" s="49"/>
      <c r="TTJ806" s="49"/>
      <c r="TTK806" s="49"/>
      <c r="TTL806" s="49"/>
      <c r="TTM806" s="49"/>
      <c r="TTN806" s="49"/>
      <c r="TTO806" s="49"/>
      <c r="TTP806" s="49"/>
      <c r="TTQ806" s="49"/>
      <c r="TTR806" s="49"/>
      <c r="TTS806" s="49"/>
      <c r="TTT806" s="49"/>
      <c r="TTU806" s="49"/>
      <c r="TTV806" s="49"/>
      <c r="TTW806" s="49"/>
      <c r="TTX806" s="49"/>
      <c r="TTY806" s="49"/>
      <c r="TTZ806" s="49"/>
      <c r="TUA806" s="49"/>
      <c r="TUB806" s="49"/>
      <c r="TUC806" s="49"/>
      <c r="TUD806" s="49"/>
      <c r="TUE806" s="49"/>
      <c r="TUF806" s="49"/>
      <c r="TUG806" s="49"/>
      <c r="TUH806" s="49"/>
      <c r="TUI806" s="49"/>
      <c r="TUJ806" s="49"/>
      <c r="TUK806" s="49"/>
      <c r="TUL806" s="49"/>
      <c r="TUM806" s="49"/>
      <c r="TUN806" s="49"/>
      <c r="TUO806" s="49"/>
      <c r="TUP806" s="49"/>
      <c r="TUQ806" s="49"/>
      <c r="TUR806" s="49"/>
      <c r="TUS806" s="49"/>
      <c r="TUT806" s="49"/>
      <c r="TUU806" s="49"/>
      <c r="TUV806" s="49"/>
      <c r="TUW806" s="49"/>
      <c r="TUX806" s="49"/>
      <c r="TUY806" s="49"/>
      <c r="TUZ806" s="49"/>
      <c r="TVA806" s="49"/>
      <c r="TVB806" s="49"/>
      <c r="TVC806" s="49"/>
      <c r="TVD806" s="49"/>
      <c r="TVE806" s="49"/>
      <c r="TVF806" s="49"/>
      <c r="TVG806" s="49"/>
      <c r="TVH806" s="49"/>
      <c r="TVI806" s="49"/>
      <c r="TVJ806" s="49"/>
      <c r="TVK806" s="49"/>
      <c r="TVL806" s="49"/>
      <c r="TVM806" s="49"/>
      <c r="TVN806" s="49"/>
      <c r="TVO806" s="49"/>
      <c r="TVP806" s="49"/>
      <c r="TVQ806" s="49"/>
      <c r="TVR806" s="49"/>
      <c r="TVS806" s="49"/>
      <c r="TVT806" s="49"/>
      <c r="TVU806" s="49"/>
      <c r="TVV806" s="49"/>
      <c r="TVW806" s="49"/>
      <c r="TVX806" s="49"/>
      <c r="TVY806" s="49"/>
      <c r="TVZ806" s="49"/>
      <c r="TWA806" s="49"/>
      <c r="TWB806" s="49"/>
      <c r="TWC806" s="49"/>
      <c r="TWD806" s="49"/>
      <c r="TWE806" s="49"/>
      <c r="TWF806" s="49"/>
      <c r="TWG806" s="49"/>
      <c r="TWH806" s="49"/>
      <c r="TWI806" s="49"/>
      <c r="TWJ806" s="49"/>
      <c r="TWK806" s="49"/>
      <c r="TWL806" s="49"/>
      <c r="TWM806" s="49"/>
      <c r="TWN806" s="49"/>
      <c r="TWO806" s="49"/>
      <c r="TWP806" s="49"/>
      <c r="TWQ806" s="49"/>
      <c r="TWR806" s="49"/>
      <c r="TWS806" s="49"/>
      <c r="TWT806" s="49"/>
      <c r="TWU806" s="49"/>
      <c r="TWV806" s="49"/>
      <c r="TWW806" s="49"/>
      <c r="TWX806" s="49"/>
      <c r="TWY806" s="49"/>
      <c r="TWZ806" s="49"/>
      <c r="TXA806" s="49"/>
      <c r="TXB806" s="49"/>
      <c r="TXC806" s="49"/>
      <c r="TXD806" s="49"/>
      <c r="TXE806" s="49"/>
      <c r="TXF806" s="49"/>
      <c r="TXG806" s="49"/>
      <c r="TXH806" s="49"/>
      <c r="TXI806" s="49"/>
      <c r="TXJ806" s="49"/>
      <c r="TXK806" s="49"/>
      <c r="TXL806" s="49"/>
      <c r="TXM806" s="49"/>
      <c r="TXN806" s="49"/>
      <c r="TXO806" s="49"/>
      <c r="TXP806" s="49"/>
      <c r="TXQ806" s="49"/>
      <c r="TXR806" s="49"/>
      <c r="TXS806" s="49"/>
      <c r="TXT806" s="49"/>
      <c r="TXU806" s="49"/>
      <c r="TXV806" s="49"/>
      <c r="TXW806" s="49"/>
      <c r="TXX806" s="49"/>
      <c r="TXY806" s="49"/>
      <c r="TXZ806" s="49"/>
      <c r="TYA806" s="49"/>
      <c r="TYB806" s="49"/>
      <c r="TYC806" s="49"/>
      <c r="TYD806" s="49"/>
      <c r="TYE806" s="49"/>
      <c r="TYF806" s="49"/>
      <c r="TYG806" s="49"/>
      <c r="TYH806" s="49"/>
      <c r="TYI806" s="49"/>
      <c r="TYJ806" s="49"/>
      <c r="TYK806" s="49"/>
      <c r="TYL806" s="49"/>
      <c r="TYM806" s="49"/>
      <c r="TYN806" s="49"/>
      <c r="TYO806" s="49"/>
      <c r="TYP806" s="49"/>
      <c r="TYQ806" s="49"/>
      <c r="TYR806" s="49"/>
      <c r="TYS806" s="49"/>
      <c r="TYT806" s="49"/>
      <c r="TYU806" s="49"/>
      <c r="TYV806" s="49"/>
      <c r="TYW806" s="49"/>
      <c r="TYX806" s="49"/>
      <c r="TYY806" s="49"/>
      <c r="TYZ806" s="49"/>
      <c r="TZA806" s="49"/>
      <c r="TZB806" s="49"/>
      <c r="TZC806" s="49"/>
      <c r="TZD806" s="49"/>
      <c r="TZE806" s="49"/>
      <c r="TZF806" s="49"/>
      <c r="TZG806" s="49"/>
      <c r="TZH806" s="49"/>
      <c r="TZI806" s="49"/>
      <c r="TZJ806" s="49"/>
      <c r="TZK806" s="49"/>
      <c r="TZL806" s="49"/>
      <c r="TZM806" s="49"/>
      <c r="TZN806" s="49"/>
      <c r="TZO806" s="49"/>
      <c r="TZP806" s="49"/>
      <c r="TZQ806" s="49"/>
      <c r="TZR806" s="49"/>
      <c r="TZS806" s="49"/>
      <c r="TZT806" s="49"/>
      <c r="TZU806" s="49"/>
      <c r="TZV806" s="49"/>
      <c r="TZW806" s="49"/>
      <c r="TZX806" s="49"/>
      <c r="TZY806" s="49"/>
      <c r="TZZ806" s="49"/>
      <c r="UAA806" s="49"/>
      <c r="UAB806" s="49"/>
      <c r="UAC806" s="49"/>
      <c r="UAD806" s="49"/>
      <c r="UAE806" s="49"/>
      <c r="UAF806" s="49"/>
      <c r="UAG806" s="49"/>
      <c r="UAH806" s="49"/>
      <c r="UAI806" s="49"/>
      <c r="UAJ806" s="49"/>
      <c r="UAK806" s="49"/>
      <c r="UAL806" s="49"/>
      <c r="UAM806" s="49"/>
      <c r="UAN806" s="49"/>
      <c r="UAO806" s="49"/>
      <c r="UAP806" s="49"/>
      <c r="UAQ806" s="49"/>
      <c r="UAR806" s="49"/>
      <c r="UAS806" s="49"/>
      <c r="UAT806" s="49"/>
      <c r="UAU806" s="49"/>
      <c r="UAV806" s="49"/>
      <c r="UAW806" s="49"/>
      <c r="UAX806" s="49"/>
      <c r="UAY806" s="49"/>
      <c r="UAZ806" s="49"/>
      <c r="UBA806" s="49"/>
      <c r="UBB806" s="49"/>
      <c r="UBC806" s="49"/>
      <c r="UBD806" s="49"/>
      <c r="UBE806" s="49"/>
      <c r="UBF806" s="49"/>
      <c r="UBG806" s="49"/>
      <c r="UBH806" s="49"/>
      <c r="UBI806" s="49"/>
      <c r="UBJ806" s="49"/>
      <c r="UBK806" s="49"/>
      <c r="UBL806" s="49"/>
      <c r="UBM806" s="49"/>
      <c r="UBN806" s="49"/>
      <c r="UBO806" s="49"/>
      <c r="UBP806" s="49"/>
      <c r="UBQ806" s="49"/>
      <c r="UBR806" s="49"/>
      <c r="UBS806" s="49"/>
      <c r="UBT806" s="49"/>
      <c r="UBU806" s="49"/>
      <c r="UBV806" s="49"/>
      <c r="UBW806" s="49"/>
      <c r="UBX806" s="49"/>
      <c r="UBY806" s="49"/>
      <c r="UBZ806" s="49"/>
      <c r="UCA806" s="49"/>
      <c r="UCB806" s="49"/>
      <c r="UCC806" s="49"/>
      <c r="UCD806" s="49"/>
      <c r="UCE806" s="49"/>
      <c r="UCF806" s="49"/>
      <c r="UCG806" s="49"/>
      <c r="UCH806" s="49"/>
      <c r="UCI806" s="49"/>
      <c r="UCJ806" s="49"/>
      <c r="UCK806" s="49"/>
      <c r="UCL806" s="49"/>
      <c r="UCM806" s="49"/>
      <c r="UCN806" s="49"/>
      <c r="UCO806" s="49"/>
      <c r="UCP806" s="49"/>
      <c r="UCQ806" s="49"/>
      <c r="UCR806" s="49"/>
      <c r="UCS806" s="49"/>
      <c r="UCT806" s="49"/>
      <c r="UCU806" s="49"/>
      <c r="UCV806" s="49"/>
      <c r="UCW806" s="49"/>
      <c r="UCX806" s="49"/>
      <c r="UCY806" s="49"/>
      <c r="UCZ806" s="49"/>
      <c r="UDA806" s="49"/>
      <c r="UDB806" s="49"/>
      <c r="UDC806" s="49"/>
      <c r="UDD806" s="49"/>
      <c r="UDE806" s="49"/>
      <c r="UDF806" s="49"/>
      <c r="UDG806" s="49"/>
      <c r="UDH806" s="49"/>
      <c r="UDI806" s="49"/>
      <c r="UDJ806" s="49"/>
      <c r="UDK806" s="49"/>
      <c r="UDL806" s="49"/>
      <c r="UDM806" s="49"/>
      <c r="UDN806" s="49"/>
      <c r="UDO806" s="49"/>
      <c r="UDP806" s="49"/>
      <c r="UDQ806" s="49"/>
      <c r="UDR806" s="49"/>
      <c r="UDS806" s="49"/>
      <c r="UDT806" s="49"/>
      <c r="UDU806" s="49"/>
      <c r="UDV806" s="49"/>
      <c r="UDW806" s="49"/>
      <c r="UDX806" s="49"/>
      <c r="UDY806" s="49"/>
      <c r="UDZ806" s="49"/>
      <c r="UEA806" s="49"/>
      <c r="UEB806" s="49"/>
      <c r="UEC806" s="49"/>
      <c r="UED806" s="49"/>
      <c r="UEE806" s="49"/>
      <c r="UEF806" s="49"/>
      <c r="UEG806" s="49"/>
      <c r="UEH806" s="49"/>
      <c r="UEI806" s="49"/>
      <c r="UEJ806" s="49"/>
      <c r="UEK806" s="49"/>
      <c r="UEL806" s="49"/>
      <c r="UEM806" s="49"/>
      <c r="UEN806" s="49"/>
      <c r="UEO806" s="49"/>
      <c r="UEP806" s="49"/>
      <c r="UEQ806" s="49"/>
      <c r="UER806" s="49"/>
      <c r="UES806" s="49"/>
      <c r="UET806" s="49"/>
      <c r="UEU806" s="49"/>
      <c r="UEV806" s="49"/>
      <c r="UEW806" s="49"/>
      <c r="UEX806" s="49"/>
      <c r="UEY806" s="49"/>
      <c r="UEZ806" s="49"/>
      <c r="UFA806" s="49"/>
      <c r="UFB806" s="49"/>
      <c r="UFC806" s="49"/>
      <c r="UFD806" s="49"/>
      <c r="UFE806" s="49"/>
      <c r="UFF806" s="49"/>
      <c r="UFG806" s="49"/>
      <c r="UFH806" s="49"/>
      <c r="UFI806" s="49"/>
      <c r="UFJ806" s="49"/>
      <c r="UFK806" s="49"/>
      <c r="UFL806" s="49"/>
      <c r="UFM806" s="49"/>
      <c r="UFN806" s="49"/>
      <c r="UFO806" s="49"/>
      <c r="UFP806" s="49"/>
      <c r="UFQ806" s="49"/>
      <c r="UFR806" s="49"/>
      <c r="UFS806" s="49"/>
      <c r="UFT806" s="49"/>
      <c r="UFU806" s="49"/>
      <c r="UFV806" s="49"/>
      <c r="UFW806" s="49"/>
      <c r="UFX806" s="49"/>
      <c r="UFY806" s="49"/>
      <c r="UFZ806" s="49"/>
      <c r="UGA806" s="49"/>
      <c r="UGB806" s="49"/>
      <c r="UGC806" s="49"/>
      <c r="UGD806" s="49"/>
      <c r="UGE806" s="49"/>
      <c r="UGF806" s="49"/>
      <c r="UGG806" s="49"/>
      <c r="UGH806" s="49"/>
      <c r="UGI806" s="49"/>
      <c r="UGJ806" s="49"/>
      <c r="UGK806" s="49"/>
      <c r="UGL806" s="49"/>
      <c r="UGM806" s="49"/>
      <c r="UGN806" s="49"/>
      <c r="UGO806" s="49"/>
      <c r="UGP806" s="49"/>
      <c r="UGQ806" s="49"/>
      <c r="UGR806" s="49"/>
      <c r="UGS806" s="49"/>
      <c r="UGT806" s="49"/>
      <c r="UGU806" s="49"/>
      <c r="UGV806" s="49"/>
      <c r="UGW806" s="49"/>
      <c r="UGX806" s="49"/>
      <c r="UGY806" s="49"/>
      <c r="UGZ806" s="49"/>
      <c r="UHA806" s="49"/>
      <c r="UHB806" s="49"/>
      <c r="UHC806" s="49"/>
      <c r="UHD806" s="49"/>
      <c r="UHE806" s="49"/>
      <c r="UHF806" s="49"/>
      <c r="UHG806" s="49"/>
      <c r="UHH806" s="49"/>
      <c r="UHI806" s="49"/>
      <c r="UHJ806" s="49"/>
      <c r="UHK806" s="49"/>
      <c r="UHL806" s="49"/>
      <c r="UHM806" s="49"/>
      <c r="UHN806" s="49"/>
      <c r="UHO806" s="49"/>
      <c r="UHP806" s="49"/>
      <c r="UHQ806" s="49"/>
      <c r="UHR806" s="49"/>
      <c r="UHS806" s="49"/>
      <c r="UHT806" s="49"/>
      <c r="UHU806" s="49"/>
      <c r="UHV806" s="49"/>
      <c r="UHW806" s="49"/>
      <c r="UHX806" s="49"/>
      <c r="UHY806" s="49"/>
      <c r="UHZ806" s="49"/>
      <c r="UIA806" s="49"/>
      <c r="UIB806" s="49"/>
      <c r="UIC806" s="49"/>
      <c r="UID806" s="49"/>
      <c r="UIE806" s="49"/>
      <c r="UIF806" s="49"/>
      <c r="UIG806" s="49"/>
      <c r="UIH806" s="49"/>
      <c r="UII806" s="49"/>
      <c r="UIJ806" s="49"/>
      <c r="UIK806" s="49"/>
      <c r="UIL806" s="49"/>
      <c r="UIM806" s="49"/>
      <c r="UIN806" s="49"/>
      <c r="UIO806" s="49"/>
      <c r="UIP806" s="49"/>
      <c r="UIQ806" s="49"/>
      <c r="UIR806" s="49"/>
      <c r="UIS806" s="49"/>
      <c r="UIT806" s="49"/>
      <c r="UIU806" s="49"/>
      <c r="UIV806" s="49"/>
      <c r="UIW806" s="49"/>
      <c r="UIX806" s="49"/>
      <c r="UIY806" s="49"/>
      <c r="UIZ806" s="49"/>
      <c r="UJA806" s="49"/>
      <c r="UJB806" s="49"/>
      <c r="UJC806" s="49"/>
      <c r="UJD806" s="49"/>
      <c r="UJE806" s="49"/>
      <c r="UJF806" s="49"/>
      <c r="UJG806" s="49"/>
      <c r="UJH806" s="49"/>
      <c r="UJI806" s="49"/>
      <c r="UJJ806" s="49"/>
      <c r="UJK806" s="49"/>
      <c r="UJL806" s="49"/>
      <c r="UJM806" s="49"/>
      <c r="UJN806" s="49"/>
      <c r="UJO806" s="49"/>
      <c r="UJP806" s="49"/>
      <c r="UJQ806" s="49"/>
      <c r="UJR806" s="49"/>
      <c r="UJS806" s="49"/>
      <c r="UJT806" s="49"/>
      <c r="UJU806" s="49"/>
      <c r="UJV806" s="49"/>
      <c r="UJW806" s="49"/>
      <c r="UJX806" s="49"/>
      <c r="UJY806" s="49"/>
      <c r="UJZ806" s="49"/>
      <c r="UKA806" s="49"/>
      <c r="UKB806" s="49"/>
      <c r="UKC806" s="49"/>
      <c r="UKD806" s="49"/>
      <c r="UKE806" s="49"/>
      <c r="UKF806" s="49"/>
      <c r="UKG806" s="49"/>
      <c r="UKH806" s="49"/>
      <c r="UKI806" s="49"/>
      <c r="UKJ806" s="49"/>
      <c r="UKK806" s="49"/>
      <c r="UKL806" s="49"/>
      <c r="UKM806" s="49"/>
      <c r="UKN806" s="49"/>
      <c r="UKO806" s="49"/>
      <c r="UKP806" s="49"/>
      <c r="UKQ806" s="49"/>
      <c r="UKR806" s="49"/>
      <c r="UKS806" s="49"/>
      <c r="UKT806" s="49"/>
      <c r="UKU806" s="49"/>
      <c r="UKV806" s="49"/>
      <c r="UKW806" s="49"/>
      <c r="UKX806" s="49"/>
      <c r="UKY806" s="49"/>
      <c r="UKZ806" s="49"/>
      <c r="ULA806" s="49"/>
      <c r="ULB806" s="49"/>
      <c r="ULC806" s="49"/>
      <c r="ULD806" s="49"/>
      <c r="ULE806" s="49"/>
      <c r="ULF806" s="49"/>
      <c r="ULG806" s="49"/>
      <c r="ULH806" s="49"/>
      <c r="ULI806" s="49"/>
      <c r="ULJ806" s="49"/>
      <c r="ULK806" s="49"/>
      <c r="ULL806" s="49"/>
      <c r="ULM806" s="49"/>
      <c r="ULN806" s="49"/>
      <c r="ULO806" s="49"/>
      <c r="ULP806" s="49"/>
      <c r="ULQ806" s="49"/>
      <c r="ULR806" s="49"/>
      <c r="ULS806" s="49"/>
      <c r="ULT806" s="49"/>
      <c r="ULU806" s="49"/>
      <c r="ULV806" s="49"/>
      <c r="ULW806" s="49"/>
      <c r="ULX806" s="49"/>
      <c r="ULY806" s="49"/>
      <c r="ULZ806" s="49"/>
      <c r="UMA806" s="49"/>
      <c r="UMB806" s="49"/>
      <c r="UMC806" s="49"/>
      <c r="UMD806" s="49"/>
      <c r="UME806" s="49"/>
      <c r="UMF806" s="49"/>
      <c r="UMG806" s="49"/>
      <c r="UMH806" s="49"/>
      <c r="UMI806" s="49"/>
      <c r="UMJ806" s="49"/>
      <c r="UMK806" s="49"/>
      <c r="UML806" s="49"/>
      <c r="UMM806" s="49"/>
      <c r="UMN806" s="49"/>
      <c r="UMO806" s="49"/>
      <c r="UMP806" s="49"/>
      <c r="UMQ806" s="49"/>
      <c r="UMR806" s="49"/>
      <c r="UMS806" s="49"/>
      <c r="UMT806" s="49"/>
      <c r="UMU806" s="49"/>
      <c r="UMV806" s="49"/>
      <c r="UMW806" s="49"/>
      <c r="UMX806" s="49"/>
      <c r="UMY806" s="49"/>
      <c r="UMZ806" s="49"/>
      <c r="UNA806" s="49"/>
      <c r="UNB806" s="49"/>
      <c r="UNC806" s="49"/>
      <c r="UND806" s="49"/>
      <c r="UNE806" s="49"/>
      <c r="UNF806" s="49"/>
      <c r="UNG806" s="49"/>
      <c r="UNH806" s="49"/>
      <c r="UNI806" s="49"/>
      <c r="UNJ806" s="49"/>
      <c r="UNK806" s="49"/>
      <c r="UNL806" s="49"/>
      <c r="UNM806" s="49"/>
      <c r="UNN806" s="49"/>
      <c r="UNO806" s="49"/>
      <c r="UNP806" s="49"/>
      <c r="UNQ806" s="49"/>
      <c r="UNR806" s="49"/>
      <c r="UNS806" s="49"/>
      <c r="UNT806" s="49"/>
      <c r="UNU806" s="49"/>
      <c r="UNV806" s="49"/>
      <c r="UNW806" s="49"/>
      <c r="UNX806" s="49"/>
      <c r="UNY806" s="49"/>
      <c r="UNZ806" s="49"/>
      <c r="UOA806" s="49"/>
      <c r="UOB806" s="49"/>
      <c r="UOC806" s="49"/>
      <c r="UOD806" s="49"/>
      <c r="UOE806" s="49"/>
      <c r="UOF806" s="49"/>
      <c r="UOG806" s="49"/>
      <c r="UOH806" s="49"/>
      <c r="UOI806" s="49"/>
      <c r="UOJ806" s="49"/>
      <c r="UOK806" s="49"/>
      <c r="UOL806" s="49"/>
      <c r="UOM806" s="49"/>
      <c r="UON806" s="49"/>
      <c r="UOO806" s="49"/>
      <c r="UOP806" s="49"/>
      <c r="UOQ806" s="49"/>
      <c r="UOR806" s="49"/>
      <c r="UOS806" s="49"/>
      <c r="UOT806" s="49"/>
      <c r="UOU806" s="49"/>
      <c r="UOV806" s="49"/>
      <c r="UOW806" s="49"/>
      <c r="UOX806" s="49"/>
      <c r="UOY806" s="49"/>
      <c r="UOZ806" s="49"/>
      <c r="UPA806" s="49"/>
      <c r="UPB806" s="49"/>
      <c r="UPC806" s="49"/>
      <c r="UPD806" s="49"/>
      <c r="UPE806" s="49"/>
      <c r="UPF806" s="49"/>
      <c r="UPG806" s="49"/>
      <c r="UPH806" s="49"/>
      <c r="UPI806" s="49"/>
      <c r="UPJ806" s="49"/>
      <c r="UPK806" s="49"/>
      <c r="UPL806" s="49"/>
      <c r="UPM806" s="49"/>
      <c r="UPN806" s="49"/>
      <c r="UPO806" s="49"/>
      <c r="UPP806" s="49"/>
      <c r="UPQ806" s="49"/>
      <c r="UPR806" s="49"/>
      <c r="UPS806" s="49"/>
      <c r="UPT806" s="49"/>
      <c r="UPU806" s="49"/>
      <c r="UPV806" s="49"/>
      <c r="UPW806" s="49"/>
      <c r="UPX806" s="49"/>
      <c r="UPY806" s="49"/>
      <c r="UPZ806" s="49"/>
      <c r="UQA806" s="49"/>
      <c r="UQB806" s="49"/>
      <c r="UQC806" s="49"/>
      <c r="UQD806" s="49"/>
      <c r="UQE806" s="49"/>
      <c r="UQF806" s="49"/>
      <c r="UQG806" s="49"/>
      <c r="UQH806" s="49"/>
      <c r="UQI806" s="49"/>
      <c r="UQJ806" s="49"/>
      <c r="UQK806" s="49"/>
      <c r="UQL806" s="49"/>
      <c r="UQM806" s="49"/>
      <c r="UQN806" s="49"/>
      <c r="UQO806" s="49"/>
      <c r="UQP806" s="49"/>
      <c r="UQQ806" s="49"/>
      <c r="UQR806" s="49"/>
      <c r="UQS806" s="49"/>
      <c r="UQT806" s="49"/>
      <c r="UQU806" s="49"/>
      <c r="UQV806" s="49"/>
      <c r="UQW806" s="49"/>
      <c r="UQX806" s="49"/>
      <c r="UQY806" s="49"/>
      <c r="UQZ806" s="49"/>
      <c r="URA806" s="49"/>
      <c r="URB806" s="49"/>
      <c r="URC806" s="49"/>
      <c r="URD806" s="49"/>
      <c r="URE806" s="49"/>
      <c r="URF806" s="49"/>
      <c r="URG806" s="49"/>
      <c r="URH806" s="49"/>
      <c r="URI806" s="49"/>
      <c r="URJ806" s="49"/>
      <c r="URK806" s="49"/>
      <c r="URL806" s="49"/>
      <c r="URM806" s="49"/>
      <c r="URN806" s="49"/>
      <c r="URO806" s="49"/>
      <c r="URP806" s="49"/>
      <c r="URQ806" s="49"/>
      <c r="URR806" s="49"/>
      <c r="URS806" s="49"/>
      <c r="URT806" s="49"/>
      <c r="URU806" s="49"/>
      <c r="URV806" s="49"/>
      <c r="URW806" s="49"/>
      <c r="URX806" s="49"/>
      <c r="URY806" s="49"/>
      <c r="URZ806" s="49"/>
      <c r="USA806" s="49"/>
      <c r="USB806" s="49"/>
      <c r="USC806" s="49"/>
      <c r="USD806" s="49"/>
      <c r="USE806" s="49"/>
      <c r="USF806" s="49"/>
      <c r="USG806" s="49"/>
      <c r="USH806" s="49"/>
      <c r="USI806" s="49"/>
      <c r="USJ806" s="49"/>
      <c r="USK806" s="49"/>
      <c r="USL806" s="49"/>
      <c r="USM806" s="49"/>
      <c r="USN806" s="49"/>
      <c r="USO806" s="49"/>
      <c r="USP806" s="49"/>
      <c r="USQ806" s="49"/>
      <c r="USR806" s="49"/>
      <c r="USS806" s="49"/>
      <c r="UST806" s="49"/>
      <c r="USU806" s="49"/>
      <c r="USV806" s="49"/>
      <c r="USW806" s="49"/>
      <c r="USX806" s="49"/>
      <c r="USY806" s="49"/>
      <c r="USZ806" s="49"/>
      <c r="UTA806" s="49"/>
      <c r="UTB806" s="49"/>
      <c r="UTC806" s="49"/>
      <c r="UTD806" s="49"/>
      <c r="UTE806" s="49"/>
      <c r="UTF806" s="49"/>
      <c r="UTG806" s="49"/>
      <c r="UTH806" s="49"/>
      <c r="UTI806" s="49"/>
      <c r="UTJ806" s="49"/>
      <c r="UTK806" s="49"/>
      <c r="UTL806" s="49"/>
      <c r="UTM806" s="49"/>
      <c r="UTN806" s="49"/>
      <c r="UTO806" s="49"/>
      <c r="UTP806" s="49"/>
      <c r="UTQ806" s="49"/>
      <c r="UTR806" s="49"/>
      <c r="UTS806" s="49"/>
      <c r="UTT806" s="49"/>
      <c r="UTU806" s="49"/>
      <c r="UTV806" s="49"/>
      <c r="UTW806" s="49"/>
      <c r="UTX806" s="49"/>
      <c r="UTY806" s="49"/>
      <c r="UTZ806" s="49"/>
      <c r="UUA806" s="49"/>
      <c r="UUB806" s="49"/>
      <c r="UUC806" s="49"/>
      <c r="UUD806" s="49"/>
      <c r="UUE806" s="49"/>
      <c r="UUF806" s="49"/>
      <c r="UUG806" s="49"/>
      <c r="UUH806" s="49"/>
      <c r="UUI806" s="49"/>
      <c r="UUJ806" s="49"/>
      <c r="UUK806" s="49"/>
      <c r="UUL806" s="49"/>
      <c r="UUM806" s="49"/>
      <c r="UUN806" s="49"/>
      <c r="UUO806" s="49"/>
      <c r="UUP806" s="49"/>
      <c r="UUQ806" s="49"/>
      <c r="UUR806" s="49"/>
      <c r="UUS806" s="49"/>
      <c r="UUT806" s="49"/>
      <c r="UUU806" s="49"/>
      <c r="UUV806" s="49"/>
      <c r="UUW806" s="49"/>
      <c r="UUX806" s="49"/>
      <c r="UUY806" s="49"/>
      <c r="UUZ806" s="49"/>
      <c r="UVA806" s="49"/>
      <c r="UVB806" s="49"/>
      <c r="UVC806" s="49"/>
      <c r="UVD806" s="49"/>
      <c r="UVE806" s="49"/>
      <c r="UVF806" s="49"/>
      <c r="UVG806" s="49"/>
      <c r="UVH806" s="49"/>
      <c r="UVI806" s="49"/>
      <c r="UVJ806" s="49"/>
      <c r="UVK806" s="49"/>
      <c r="UVL806" s="49"/>
      <c r="UVM806" s="49"/>
      <c r="UVN806" s="49"/>
      <c r="UVO806" s="49"/>
      <c r="UVP806" s="49"/>
      <c r="UVQ806" s="49"/>
      <c r="UVR806" s="49"/>
      <c r="UVS806" s="49"/>
      <c r="UVT806" s="49"/>
      <c r="UVU806" s="49"/>
      <c r="UVV806" s="49"/>
      <c r="UVW806" s="49"/>
      <c r="UVX806" s="49"/>
      <c r="UVY806" s="49"/>
      <c r="UVZ806" s="49"/>
      <c r="UWA806" s="49"/>
      <c r="UWB806" s="49"/>
      <c r="UWC806" s="49"/>
      <c r="UWD806" s="49"/>
      <c r="UWE806" s="49"/>
      <c r="UWF806" s="49"/>
      <c r="UWG806" s="49"/>
      <c r="UWH806" s="49"/>
      <c r="UWI806" s="49"/>
      <c r="UWJ806" s="49"/>
      <c r="UWK806" s="49"/>
      <c r="UWL806" s="49"/>
      <c r="UWM806" s="49"/>
      <c r="UWN806" s="49"/>
      <c r="UWO806" s="49"/>
      <c r="UWP806" s="49"/>
      <c r="UWQ806" s="49"/>
      <c r="UWR806" s="49"/>
      <c r="UWS806" s="49"/>
      <c r="UWT806" s="49"/>
      <c r="UWU806" s="49"/>
      <c r="UWV806" s="49"/>
      <c r="UWW806" s="49"/>
      <c r="UWX806" s="49"/>
      <c r="UWY806" s="49"/>
      <c r="UWZ806" s="49"/>
      <c r="UXA806" s="49"/>
      <c r="UXB806" s="49"/>
      <c r="UXC806" s="49"/>
      <c r="UXD806" s="49"/>
      <c r="UXE806" s="49"/>
      <c r="UXF806" s="49"/>
      <c r="UXG806" s="49"/>
      <c r="UXH806" s="49"/>
      <c r="UXI806" s="49"/>
      <c r="UXJ806" s="49"/>
      <c r="UXK806" s="49"/>
      <c r="UXL806" s="49"/>
      <c r="UXM806" s="49"/>
      <c r="UXN806" s="49"/>
      <c r="UXO806" s="49"/>
      <c r="UXP806" s="49"/>
      <c r="UXQ806" s="49"/>
      <c r="UXR806" s="49"/>
      <c r="UXS806" s="49"/>
      <c r="UXT806" s="49"/>
      <c r="UXU806" s="49"/>
      <c r="UXV806" s="49"/>
      <c r="UXW806" s="49"/>
      <c r="UXX806" s="49"/>
      <c r="UXY806" s="49"/>
      <c r="UXZ806" s="49"/>
      <c r="UYA806" s="49"/>
      <c r="UYB806" s="49"/>
      <c r="UYC806" s="49"/>
      <c r="UYD806" s="49"/>
      <c r="UYE806" s="49"/>
      <c r="UYF806" s="49"/>
      <c r="UYG806" s="49"/>
      <c r="UYH806" s="49"/>
      <c r="UYI806" s="49"/>
      <c r="UYJ806" s="49"/>
      <c r="UYK806" s="49"/>
      <c r="UYL806" s="49"/>
      <c r="UYM806" s="49"/>
      <c r="UYN806" s="49"/>
      <c r="UYO806" s="49"/>
      <c r="UYP806" s="49"/>
      <c r="UYQ806" s="49"/>
      <c r="UYR806" s="49"/>
      <c r="UYS806" s="49"/>
      <c r="UYT806" s="49"/>
      <c r="UYU806" s="49"/>
      <c r="UYV806" s="49"/>
      <c r="UYW806" s="49"/>
      <c r="UYX806" s="49"/>
      <c r="UYY806" s="49"/>
      <c r="UYZ806" s="49"/>
      <c r="UZA806" s="49"/>
      <c r="UZB806" s="49"/>
      <c r="UZC806" s="49"/>
      <c r="UZD806" s="49"/>
      <c r="UZE806" s="49"/>
      <c r="UZF806" s="49"/>
      <c r="UZG806" s="49"/>
      <c r="UZH806" s="49"/>
      <c r="UZI806" s="49"/>
      <c r="UZJ806" s="49"/>
      <c r="UZK806" s="49"/>
      <c r="UZL806" s="49"/>
      <c r="UZM806" s="49"/>
      <c r="UZN806" s="49"/>
      <c r="UZO806" s="49"/>
      <c r="UZP806" s="49"/>
      <c r="UZQ806" s="49"/>
      <c r="UZR806" s="49"/>
      <c r="UZS806" s="49"/>
      <c r="UZT806" s="49"/>
      <c r="UZU806" s="49"/>
      <c r="UZV806" s="49"/>
      <c r="UZW806" s="49"/>
      <c r="UZX806" s="49"/>
      <c r="UZY806" s="49"/>
      <c r="UZZ806" s="49"/>
      <c r="VAA806" s="49"/>
      <c r="VAB806" s="49"/>
      <c r="VAC806" s="49"/>
      <c r="VAD806" s="49"/>
      <c r="VAE806" s="49"/>
      <c r="VAF806" s="49"/>
      <c r="VAG806" s="49"/>
      <c r="VAH806" s="49"/>
      <c r="VAI806" s="49"/>
      <c r="VAJ806" s="49"/>
      <c r="VAK806" s="49"/>
      <c r="VAL806" s="49"/>
      <c r="VAM806" s="49"/>
      <c r="VAN806" s="49"/>
      <c r="VAO806" s="49"/>
      <c r="VAP806" s="49"/>
      <c r="VAQ806" s="49"/>
      <c r="VAR806" s="49"/>
      <c r="VAS806" s="49"/>
      <c r="VAT806" s="49"/>
      <c r="VAU806" s="49"/>
      <c r="VAV806" s="49"/>
      <c r="VAW806" s="49"/>
      <c r="VAX806" s="49"/>
      <c r="VAY806" s="49"/>
      <c r="VAZ806" s="49"/>
      <c r="VBA806" s="49"/>
      <c r="VBB806" s="49"/>
      <c r="VBC806" s="49"/>
      <c r="VBD806" s="49"/>
      <c r="VBE806" s="49"/>
      <c r="VBF806" s="49"/>
      <c r="VBG806" s="49"/>
      <c r="VBH806" s="49"/>
      <c r="VBI806" s="49"/>
      <c r="VBJ806" s="49"/>
      <c r="VBK806" s="49"/>
      <c r="VBL806" s="49"/>
      <c r="VBM806" s="49"/>
      <c r="VBN806" s="49"/>
      <c r="VBO806" s="49"/>
      <c r="VBP806" s="49"/>
      <c r="VBQ806" s="49"/>
      <c r="VBR806" s="49"/>
      <c r="VBS806" s="49"/>
      <c r="VBT806" s="49"/>
      <c r="VBU806" s="49"/>
      <c r="VBV806" s="49"/>
      <c r="VBW806" s="49"/>
      <c r="VBX806" s="49"/>
      <c r="VBY806" s="49"/>
      <c r="VBZ806" s="49"/>
      <c r="VCA806" s="49"/>
      <c r="VCB806" s="49"/>
      <c r="VCC806" s="49"/>
      <c r="VCD806" s="49"/>
      <c r="VCE806" s="49"/>
      <c r="VCF806" s="49"/>
      <c r="VCG806" s="49"/>
      <c r="VCH806" s="49"/>
      <c r="VCI806" s="49"/>
      <c r="VCJ806" s="49"/>
      <c r="VCK806" s="49"/>
      <c r="VCL806" s="49"/>
      <c r="VCM806" s="49"/>
      <c r="VCN806" s="49"/>
      <c r="VCO806" s="49"/>
      <c r="VCP806" s="49"/>
      <c r="VCQ806" s="49"/>
      <c r="VCR806" s="49"/>
      <c r="VCS806" s="49"/>
      <c r="VCT806" s="49"/>
      <c r="VCU806" s="49"/>
      <c r="VCV806" s="49"/>
      <c r="VCW806" s="49"/>
      <c r="VCX806" s="49"/>
      <c r="VCY806" s="49"/>
      <c r="VCZ806" s="49"/>
      <c r="VDA806" s="49"/>
      <c r="VDB806" s="49"/>
      <c r="VDC806" s="49"/>
      <c r="VDD806" s="49"/>
      <c r="VDE806" s="49"/>
      <c r="VDF806" s="49"/>
      <c r="VDG806" s="49"/>
      <c r="VDH806" s="49"/>
      <c r="VDI806" s="49"/>
      <c r="VDJ806" s="49"/>
      <c r="VDK806" s="49"/>
      <c r="VDL806" s="49"/>
      <c r="VDM806" s="49"/>
      <c r="VDN806" s="49"/>
      <c r="VDO806" s="49"/>
      <c r="VDP806" s="49"/>
      <c r="VDQ806" s="49"/>
      <c r="VDR806" s="49"/>
      <c r="VDS806" s="49"/>
      <c r="VDT806" s="49"/>
      <c r="VDU806" s="49"/>
      <c r="VDV806" s="49"/>
      <c r="VDW806" s="49"/>
      <c r="VDX806" s="49"/>
      <c r="VDY806" s="49"/>
      <c r="VDZ806" s="49"/>
      <c r="VEA806" s="49"/>
      <c r="VEB806" s="49"/>
      <c r="VEC806" s="49"/>
      <c r="VED806" s="49"/>
      <c r="VEE806" s="49"/>
      <c r="VEF806" s="49"/>
      <c r="VEG806" s="49"/>
      <c r="VEH806" s="49"/>
      <c r="VEI806" s="49"/>
      <c r="VEJ806" s="49"/>
      <c r="VEK806" s="49"/>
      <c r="VEL806" s="49"/>
      <c r="VEM806" s="49"/>
      <c r="VEN806" s="49"/>
      <c r="VEO806" s="49"/>
      <c r="VEP806" s="49"/>
      <c r="VEQ806" s="49"/>
      <c r="VER806" s="49"/>
      <c r="VES806" s="49"/>
      <c r="VET806" s="49"/>
      <c r="VEU806" s="49"/>
      <c r="VEV806" s="49"/>
      <c r="VEW806" s="49"/>
      <c r="VEX806" s="49"/>
      <c r="VEY806" s="49"/>
      <c r="VEZ806" s="49"/>
      <c r="VFA806" s="49"/>
      <c r="VFB806" s="49"/>
      <c r="VFC806" s="49"/>
      <c r="VFD806" s="49"/>
      <c r="VFE806" s="49"/>
      <c r="VFF806" s="49"/>
      <c r="VFG806" s="49"/>
      <c r="VFH806" s="49"/>
      <c r="VFI806" s="49"/>
      <c r="VFJ806" s="49"/>
      <c r="VFK806" s="49"/>
      <c r="VFL806" s="49"/>
      <c r="VFM806" s="49"/>
      <c r="VFN806" s="49"/>
      <c r="VFO806" s="49"/>
      <c r="VFP806" s="49"/>
      <c r="VFQ806" s="49"/>
      <c r="VFR806" s="49"/>
      <c r="VFS806" s="49"/>
      <c r="VFT806" s="49"/>
      <c r="VFU806" s="49"/>
      <c r="VFV806" s="49"/>
      <c r="VFW806" s="49"/>
      <c r="VFX806" s="49"/>
      <c r="VFY806" s="49"/>
      <c r="VFZ806" s="49"/>
      <c r="VGA806" s="49"/>
      <c r="VGB806" s="49"/>
      <c r="VGC806" s="49"/>
      <c r="VGD806" s="49"/>
      <c r="VGE806" s="49"/>
      <c r="VGF806" s="49"/>
      <c r="VGG806" s="49"/>
      <c r="VGH806" s="49"/>
      <c r="VGI806" s="49"/>
      <c r="VGJ806" s="49"/>
      <c r="VGK806" s="49"/>
      <c r="VGL806" s="49"/>
      <c r="VGM806" s="49"/>
      <c r="VGN806" s="49"/>
      <c r="VGO806" s="49"/>
      <c r="VGP806" s="49"/>
      <c r="VGQ806" s="49"/>
      <c r="VGR806" s="49"/>
      <c r="VGS806" s="49"/>
      <c r="VGT806" s="49"/>
      <c r="VGU806" s="49"/>
      <c r="VGV806" s="49"/>
      <c r="VGW806" s="49"/>
      <c r="VGX806" s="49"/>
      <c r="VGY806" s="49"/>
      <c r="VGZ806" s="49"/>
      <c r="VHA806" s="49"/>
      <c r="VHB806" s="49"/>
      <c r="VHC806" s="49"/>
      <c r="VHD806" s="49"/>
      <c r="VHE806" s="49"/>
      <c r="VHF806" s="49"/>
      <c r="VHG806" s="49"/>
      <c r="VHH806" s="49"/>
      <c r="VHI806" s="49"/>
      <c r="VHJ806" s="49"/>
      <c r="VHK806" s="49"/>
      <c r="VHL806" s="49"/>
      <c r="VHM806" s="49"/>
      <c r="VHN806" s="49"/>
      <c r="VHO806" s="49"/>
      <c r="VHP806" s="49"/>
      <c r="VHQ806" s="49"/>
      <c r="VHR806" s="49"/>
      <c r="VHS806" s="49"/>
      <c r="VHT806" s="49"/>
      <c r="VHU806" s="49"/>
      <c r="VHV806" s="49"/>
      <c r="VHW806" s="49"/>
      <c r="VHX806" s="49"/>
      <c r="VHY806" s="49"/>
      <c r="VHZ806" s="49"/>
      <c r="VIA806" s="49"/>
      <c r="VIB806" s="49"/>
      <c r="VIC806" s="49"/>
      <c r="VID806" s="49"/>
      <c r="VIE806" s="49"/>
      <c r="VIF806" s="49"/>
      <c r="VIG806" s="49"/>
      <c r="VIH806" s="49"/>
      <c r="VII806" s="49"/>
      <c r="VIJ806" s="49"/>
      <c r="VIK806" s="49"/>
      <c r="VIL806" s="49"/>
      <c r="VIM806" s="49"/>
      <c r="VIN806" s="49"/>
      <c r="VIO806" s="49"/>
      <c r="VIP806" s="49"/>
      <c r="VIQ806" s="49"/>
      <c r="VIR806" s="49"/>
      <c r="VIS806" s="49"/>
      <c r="VIT806" s="49"/>
      <c r="VIU806" s="49"/>
      <c r="VIV806" s="49"/>
      <c r="VIW806" s="49"/>
      <c r="VIX806" s="49"/>
      <c r="VIY806" s="49"/>
      <c r="VIZ806" s="49"/>
      <c r="VJA806" s="49"/>
      <c r="VJB806" s="49"/>
      <c r="VJC806" s="49"/>
      <c r="VJD806" s="49"/>
      <c r="VJE806" s="49"/>
      <c r="VJF806" s="49"/>
      <c r="VJG806" s="49"/>
      <c r="VJH806" s="49"/>
      <c r="VJI806" s="49"/>
      <c r="VJJ806" s="49"/>
      <c r="VJK806" s="49"/>
      <c r="VJL806" s="49"/>
      <c r="VJM806" s="49"/>
      <c r="VJN806" s="49"/>
      <c r="VJO806" s="49"/>
      <c r="VJP806" s="49"/>
      <c r="VJQ806" s="49"/>
      <c r="VJR806" s="49"/>
      <c r="VJS806" s="49"/>
      <c r="VJT806" s="49"/>
      <c r="VJU806" s="49"/>
      <c r="VJV806" s="49"/>
      <c r="VJW806" s="49"/>
      <c r="VJX806" s="49"/>
      <c r="VJY806" s="49"/>
      <c r="VJZ806" s="49"/>
      <c r="VKA806" s="49"/>
      <c r="VKB806" s="49"/>
      <c r="VKC806" s="49"/>
      <c r="VKD806" s="49"/>
      <c r="VKE806" s="49"/>
      <c r="VKF806" s="49"/>
      <c r="VKG806" s="49"/>
      <c r="VKH806" s="49"/>
      <c r="VKI806" s="49"/>
      <c r="VKJ806" s="49"/>
      <c r="VKK806" s="49"/>
      <c r="VKL806" s="49"/>
      <c r="VKM806" s="49"/>
      <c r="VKN806" s="49"/>
      <c r="VKO806" s="49"/>
      <c r="VKP806" s="49"/>
      <c r="VKQ806" s="49"/>
      <c r="VKR806" s="49"/>
      <c r="VKS806" s="49"/>
      <c r="VKT806" s="49"/>
      <c r="VKU806" s="49"/>
      <c r="VKV806" s="49"/>
      <c r="VKW806" s="49"/>
      <c r="VKX806" s="49"/>
      <c r="VKY806" s="49"/>
      <c r="VKZ806" s="49"/>
      <c r="VLA806" s="49"/>
      <c r="VLB806" s="49"/>
      <c r="VLC806" s="49"/>
      <c r="VLD806" s="49"/>
      <c r="VLE806" s="49"/>
      <c r="VLF806" s="49"/>
      <c r="VLG806" s="49"/>
      <c r="VLH806" s="49"/>
      <c r="VLI806" s="49"/>
      <c r="VLJ806" s="49"/>
      <c r="VLK806" s="49"/>
      <c r="VLL806" s="49"/>
      <c r="VLM806" s="49"/>
      <c r="VLN806" s="49"/>
      <c r="VLO806" s="49"/>
      <c r="VLP806" s="49"/>
      <c r="VLQ806" s="49"/>
      <c r="VLR806" s="49"/>
      <c r="VLS806" s="49"/>
      <c r="VLT806" s="49"/>
      <c r="VLU806" s="49"/>
      <c r="VLV806" s="49"/>
      <c r="VLW806" s="49"/>
      <c r="VLX806" s="49"/>
      <c r="VLY806" s="49"/>
      <c r="VLZ806" s="49"/>
      <c r="VMA806" s="49"/>
      <c r="VMB806" s="49"/>
      <c r="VMC806" s="49"/>
      <c r="VMD806" s="49"/>
      <c r="VME806" s="49"/>
      <c r="VMF806" s="49"/>
      <c r="VMG806" s="49"/>
      <c r="VMH806" s="49"/>
      <c r="VMI806" s="49"/>
      <c r="VMJ806" s="49"/>
      <c r="VMK806" s="49"/>
      <c r="VML806" s="49"/>
      <c r="VMM806" s="49"/>
      <c r="VMN806" s="49"/>
      <c r="VMO806" s="49"/>
      <c r="VMP806" s="49"/>
      <c r="VMQ806" s="49"/>
      <c r="VMR806" s="49"/>
      <c r="VMS806" s="49"/>
      <c r="VMT806" s="49"/>
      <c r="VMU806" s="49"/>
      <c r="VMV806" s="49"/>
      <c r="VMW806" s="49"/>
      <c r="VMX806" s="49"/>
      <c r="VMY806" s="49"/>
      <c r="VMZ806" s="49"/>
      <c r="VNA806" s="49"/>
      <c r="VNB806" s="49"/>
      <c r="VNC806" s="49"/>
      <c r="VND806" s="49"/>
      <c r="VNE806" s="49"/>
      <c r="VNF806" s="49"/>
      <c r="VNG806" s="49"/>
      <c r="VNH806" s="49"/>
      <c r="VNI806" s="49"/>
      <c r="VNJ806" s="49"/>
      <c r="VNK806" s="49"/>
      <c r="VNL806" s="49"/>
      <c r="VNM806" s="49"/>
      <c r="VNN806" s="49"/>
      <c r="VNO806" s="49"/>
      <c r="VNP806" s="49"/>
      <c r="VNQ806" s="49"/>
      <c r="VNR806" s="49"/>
      <c r="VNS806" s="49"/>
      <c r="VNT806" s="49"/>
      <c r="VNU806" s="49"/>
      <c r="VNV806" s="49"/>
      <c r="VNW806" s="49"/>
      <c r="VNX806" s="49"/>
      <c r="VNY806" s="49"/>
      <c r="VNZ806" s="49"/>
      <c r="VOA806" s="49"/>
      <c r="VOB806" s="49"/>
      <c r="VOC806" s="49"/>
      <c r="VOD806" s="49"/>
      <c r="VOE806" s="49"/>
      <c r="VOF806" s="49"/>
      <c r="VOG806" s="49"/>
      <c r="VOH806" s="49"/>
      <c r="VOI806" s="49"/>
      <c r="VOJ806" s="49"/>
      <c r="VOK806" s="49"/>
      <c r="VOL806" s="49"/>
      <c r="VOM806" s="49"/>
      <c r="VON806" s="49"/>
      <c r="VOO806" s="49"/>
      <c r="VOP806" s="49"/>
      <c r="VOQ806" s="49"/>
      <c r="VOR806" s="49"/>
      <c r="VOS806" s="49"/>
      <c r="VOT806" s="49"/>
      <c r="VOU806" s="49"/>
      <c r="VOV806" s="49"/>
      <c r="VOW806" s="49"/>
      <c r="VOX806" s="49"/>
      <c r="VOY806" s="49"/>
      <c r="VOZ806" s="49"/>
      <c r="VPA806" s="49"/>
      <c r="VPB806" s="49"/>
      <c r="VPC806" s="49"/>
      <c r="VPD806" s="49"/>
      <c r="VPE806" s="49"/>
      <c r="VPF806" s="49"/>
      <c r="VPG806" s="49"/>
      <c r="VPH806" s="49"/>
      <c r="VPI806" s="49"/>
      <c r="VPJ806" s="49"/>
      <c r="VPK806" s="49"/>
      <c r="VPL806" s="49"/>
      <c r="VPM806" s="49"/>
      <c r="VPN806" s="49"/>
      <c r="VPO806" s="49"/>
      <c r="VPP806" s="49"/>
      <c r="VPQ806" s="49"/>
      <c r="VPR806" s="49"/>
      <c r="VPS806" s="49"/>
      <c r="VPT806" s="49"/>
      <c r="VPU806" s="49"/>
      <c r="VPV806" s="49"/>
      <c r="VPW806" s="49"/>
      <c r="VPX806" s="49"/>
      <c r="VPY806" s="49"/>
      <c r="VPZ806" s="49"/>
      <c r="VQA806" s="49"/>
      <c r="VQB806" s="49"/>
      <c r="VQC806" s="49"/>
      <c r="VQD806" s="49"/>
      <c r="VQE806" s="49"/>
      <c r="VQF806" s="49"/>
      <c r="VQG806" s="49"/>
      <c r="VQH806" s="49"/>
      <c r="VQI806" s="49"/>
      <c r="VQJ806" s="49"/>
      <c r="VQK806" s="49"/>
      <c r="VQL806" s="49"/>
      <c r="VQM806" s="49"/>
      <c r="VQN806" s="49"/>
      <c r="VQO806" s="49"/>
      <c r="VQP806" s="49"/>
      <c r="VQQ806" s="49"/>
      <c r="VQR806" s="49"/>
      <c r="VQS806" s="49"/>
      <c r="VQT806" s="49"/>
      <c r="VQU806" s="49"/>
      <c r="VQV806" s="49"/>
      <c r="VQW806" s="49"/>
      <c r="VQX806" s="49"/>
      <c r="VQY806" s="49"/>
      <c r="VQZ806" s="49"/>
      <c r="VRA806" s="49"/>
      <c r="VRB806" s="49"/>
      <c r="VRC806" s="49"/>
      <c r="VRD806" s="49"/>
      <c r="VRE806" s="49"/>
      <c r="VRF806" s="49"/>
      <c r="VRG806" s="49"/>
      <c r="VRH806" s="49"/>
      <c r="VRI806" s="49"/>
      <c r="VRJ806" s="49"/>
      <c r="VRK806" s="49"/>
      <c r="VRL806" s="49"/>
      <c r="VRM806" s="49"/>
      <c r="VRN806" s="49"/>
      <c r="VRO806" s="49"/>
      <c r="VRP806" s="49"/>
      <c r="VRQ806" s="49"/>
      <c r="VRR806" s="49"/>
      <c r="VRS806" s="49"/>
      <c r="VRT806" s="49"/>
      <c r="VRU806" s="49"/>
      <c r="VRV806" s="49"/>
      <c r="VRW806" s="49"/>
      <c r="VRX806" s="49"/>
      <c r="VRY806" s="49"/>
      <c r="VRZ806" s="49"/>
      <c r="VSA806" s="49"/>
      <c r="VSB806" s="49"/>
      <c r="VSC806" s="49"/>
      <c r="VSD806" s="49"/>
      <c r="VSE806" s="49"/>
      <c r="VSF806" s="49"/>
      <c r="VSG806" s="49"/>
      <c r="VSH806" s="49"/>
      <c r="VSI806" s="49"/>
      <c r="VSJ806" s="49"/>
      <c r="VSK806" s="49"/>
      <c r="VSL806" s="49"/>
      <c r="VSM806" s="49"/>
      <c r="VSN806" s="49"/>
      <c r="VSO806" s="49"/>
      <c r="VSP806" s="49"/>
      <c r="VSQ806" s="49"/>
      <c r="VSR806" s="49"/>
      <c r="VSS806" s="49"/>
      <c r="VST806" s="49"/>
      <c r="VSU806" s="49"/>
      <c r="VSV806" s="49"/>
      <c r="VSW806" s="49"/>
      <c r="VSX806" s="49"/>
      <c r="VSY806" s="49"/>
      <c r="VSZ806" s="49"/>
      <c r="VTA806" s="49"/>
      <c r="VTB806" s="49"/>
      <c r="VTC806" s="49"/>
      <c r="VTD806" s="49"/>
      <c r="VTE806" s="49"/>
      <c r="VTF806" s="49"/>
      <c r="VTG806" s="49"/>
      <c r="VTH806" s="49"/>
      <c r="VTI806" s="49"/>
      <c r="VTJ806" s="49"/>
      <c r="VTK806" s="49"/>
      <c r="VTL806" s="49"/>
      <c r="VTM806" s="49"/>
      <c r="VTN806" s="49"/>
      <c r="VTO806" s="49"/>
      <c r="VTP806" s="49"/>
      <c r="VTQ806" s="49"/>
      <c r="VTR806" s="49"/>
      <c r="VTS806" s="49"/>
      <c r="VTT806" s="49"/>
      <c r="VTU806" s="49"/>
      <c r="VTV806" s="49"/>
      <c r="VTW806" s="49"/>
      <c r="VTX806" s="49"/>
      <c r="VTY806" s="49"/>
      <c r="VTZ806" s="49"/>
      <c r="VUA806" s="49"/>
      <c r="VUB806" s="49"/>
      <c r="VUC806" s="49"/>
      <c r="VUD806" s="49"/>
      <c r="VUE806" s="49"/>
      <c r="VUF806" s="49"/>
      <c r="VUG806" s="49"/>
      <c r="VUH806" s="49"/>
      <c r="VUI806" s="49"/>
      <c r="VUJ806" s="49"/>
      <c r="VUK806" s="49"/>
      <c r="VUL806" s="49"/>
      <c r="VUM806" s="49"/>
      <c r="VUN806" s="49"/>
      <c r="VUO806" s="49"/>
      <c r="VUP806" s="49"/>
      <c r="VUQ806" s="49"/>
      <c r="VUR806" s="49"/>
      <c r="VUS806" s="49"/>
      <c r="VUT806" s="49"/>
      <c r="VUU806" s="49"/>
      <c r="VUV806" s="49"/>
      <c r="VUW806" s="49"/>
      <c r="VUX806" s="49"/>
      <c r="VUY806" s="49"/>
      <c r="VUZ806" s="49"/>
      <c r="VVA806" s="49"/>
      <c r="VVB806" s="49"/>
      <c r="VVC806" s="49"/>
      <c r="VVD806" s="49"/>
      <c r="VVE806" s="49"/>
      <c r="VVF806" s="49"/>
      <c r="VVG806" s="49"/>
      <c r="VVH806" s="49"/>
      <c r="VVI806" s="49"/>
      <c r="VVJ806" s="49"/>
      <c r="VVK806" s="49"/>
      <c r="VVL806" s="49"/>
      <c r="VVM806" s="49"/>
      <c r="VVN806" s="49"/>
      <c r="VVO806" s="49"/>
      <c r="VVP806" s="49"/>
      <c r="VVQ806" s="49"/>
      <c r="VVR806" s="49"/>
      <c r="VVS806" s="49"/>
      <c r="VVT806" s="49"/>
      <c r="VVU806" s="49"/>
      <c r="VVV806" s="49"/>
      <c r="VVW806" s="49"/>
      <c r="VVX806" s="49"/>
      <c r="VVY806" s="49"/>
      <c r="VVZ806" s="49"/>
      <c r="VWA806" s="49"/>
      <c r="VWB806" s="49"/>
      <c r="VWC806" s="49"/>
      <c r="VWD806" s="49"/>
      <c r="VWE806" s="49"/>
      <c r="VWF806" s="49"/>
      <c r="VWG806" s="49"/>
      <c r="VWH806" s="49"/>
      <c r="VWI806" s="49"/>
      <c r="VWJ806" s="49"/>
      <c r="VWK806" s="49"/>
      <c r="VWL806" s="49"/>
      <c r="VWM806" s="49"/>
      <c r="VWN806" s="49"/>
      <c r="VWO806" s="49"/>
      <c r="VWP806" s="49"/>
      <c r="VWQ806" s="49"/>
      <c r="VWR806" s="49"/>
      <c r="VWS806" s="49"/>
      <c r="VWT806" s="49"/>
      <c r="VWU806" s="49"/>
      <c r="VWV806" s="49"/>
      <c r="VWW806" s="49"/>
      <c r="VWX806" s="49"/>
      <c r="VWY806" s="49"/>
      <c r="VWZ806" s="49"/>
      <c r="VXA806" s="49"/>
      <c r="VXB806" s="49"/>
      <c r="VXC806" s="49"/>
      <c r="VXD806" s="49"/>
      <c r="VXE806" s="49"/>
      <c r="VXF806" s="49"/>
      <c r="VXG806" s="49"/>
      <c r="VXH806" s="49"/>
      <c r="VXI806" s="49"/>
      <c r="VXJ806" s="49"/>
      <c r="VXK806" s="49"/>
      <c r="VXL806" s="49"/>
      <c r="VXM806" s="49"/>
      <c r="VXN806" s="49"/>
      <c r="VXO806" s="49"/>
      <c r="VXP806" s="49"/>
      <c r="VXQ806" s="49"/>
      <c r="VXR806" s="49"/>
      <c r="VXS806" s="49"/>
      <c r="VXT806" s="49"/>
      <c r="VXU806" s="49"/>
      <c r="VXV806" s="49"/>
      <c r="VXW806" s="49"/>
      <c r="VXX806" s="49"/>
      <c r="VXY806" s="49"/>
      <c r="VXZ806" s="49"/>
      <c r="VYA806" s="49"/>
      <c r="VYB806" s="49"/>
      <c r="VYC806" s="49"/>
      <c r="VYD806" s="49"/>
      <c r="VYE806" s="49"/>
      <c r="VYF806" s="49"/>
      <c r="VYG806" s="49"/>
      <c r="VYH806" s="49"/>
      <c r="VYI806" s="49"/>
      <c r="VYJ806" s="49"/>
      <c r="VYK806" s="49"/>
      <c r="VYL806" s="49"/>
      <c r="VYM806" s="49"/>
      <c r="VYN806" s="49"/>
      <c r="VYO806" s="49"/>
      <c r="VYP806" s="49"/>
      <c r="VYQ806" s="49"/>
      <c r="VYR806" s="49"/>
      <c r="VYS806" s="49"/>
      <c r="VYT806" s="49"/>
      <c r="VYU806" s="49"/>
      <c r="VYV806" s="49"/>
      <c r="VYW806" s="49"/>
      <c r="VYX806" s="49"/>
      <c r="VYY806" s="49"/>
      <c r="VYZ806" s="49"/>
      <c r="VZA806" s="49"/>
      <c r="VZB806" s="49"/>
      <c r="VZC806" s="49"/>
      <c r="VZD806" s="49"/>
      <c r="VZE806" s="49"/>
      <c r="VZF806" s="49"/>
      <c r="VZG806" s="49"/>
      <c r="VZH806" s="49"/>
      <c r="VZI806" s="49"/>
      <c r="VZJ806" s="49"/>
      <c r="VZK806" s="49"/>
      <c r="VZL806" s="49"/>
      <c r="VZM806" s="49"/>
      <c r="VZN806" s="49"/>
      <c r="VZO806" s="49"/>
      <c r="VZP806" s="49"/>
      <c r="VZQ806" s="49"/>
      <c r="VZR806" s="49"/>
      <c r="VZS806" s="49"/>
      <c r="VZT806" s="49"/>
      <c r="VZU806" s="49"/>
      <c r="VZV806" s="49"/>
      <c r="VZW806" s="49"/>
      <c r="VZX806" s="49"/>
      <c r="VZY806" s="49"/>
      <c r="VZZ806" s="49"/>
      <c r="WAA806" s="49"/>
      <c r="WAB806" s="49"/>
      <c r="WAC806" s="49"/>
      <c r="WAD806" s="49"/>
      <c r="WAE806" s="49"/>
      <c r="WAF806" s="49"/>
      <c r="WAG806" s="49"/>
      <c r="WAH806" s="49"/>
      <c r="WAI806" s="49"/>
      <c r="WAJ806" s="49"/>
      <c r="WAK806" s="49"/>
      <c r="WAL806" s="49"/>
      <c r="WAM806" s="49"/>
      <c r="WAN806" s="49"/>
      <c r="WAO806" s="49"/>
      <c r="WAP806" s="49"/>
      <c r="WAQ806" s="49"/>
      <c r="WAR806" s="49"/>
      <c r="WAS806" s="49"/>
      <c r="WAT806" s="49"/>
      <c r="WAU806" s="49"/>
      <c r="WAV806" s="49"/>
      <c r="WAW806" s="49"/>
      <c r="WAX806" s="49"/>
      <c r="WAY806" s="49"/>
      <c r="WAZ806" s="49"/>
      <c r="WBA806" s="49"/>
      <c r="WBB806" s="49"/>
      <c r="WBC806" s="49"/>
      <c r="WBD806" s="49"/>
      <c r="WBE806" s="49"/>
      <c r="WBF806" s="49"/>
      <c r="WBG806" s="49"/>
      <c r="WBH806" s="49"/>
      <c r="WBI806" s="49"/>
      <c r="WBJ806" s="49"/>
      <c r="WBK806" s="49"/>
      <c r="WBL806" s="49"/>
      <c r="WBM806" s="49"/>
      <c r="WBN806" s="49"/>
      <c r="WBO806" s="49"/>
      <c r="WBP806" s="49"/>
      <c r="WBQ806" s="49"/>
      <c r="WBR806" s="49"/>
      <c r="WBS806" s="49"/>
      <c r="WBT806" s="49"/>
      <c r="WBU806" s="49"/>
      <c r="WBV806" s="49"/>
      <c r="WBW806" s="49"/>
      <c r="WBX806" s="49"/>
      <c r="WBY806" s="49"/>
      <c r="WBZ806" s="49"/>
      <c r="WCA806" s="49"/>
      <c r="WCB806" s="49"/>
      <c r="WCC806" s="49"/>
      <c r="WCD806" s="49"/>
      <c r="WCE806" s="49"/>
      <c r="WCF806" s="49"/>
      <c r="WCG806" s="49"/>
      <c r="WCH806" s="49"/>
      <c r="WCI806" s="49"/>
      <c r="WCJ806" s="49"/>
      <c r="WCK806" s="49"/>
      <c r="WCL806" s="49"/>
      <c r="WCM806" s="49"/>
      <c r="WCN806" s="49"/>
      <c r="WCO806" s="49"/>
      <c r="WCP806" s="49"/>
      <c r="WCQ806" s="49"/>
      <c r="WCR806" s="49"/>
      <c r="WCS806" s="49"/>
      <c r="WCT806" s="49"/>
      <c r="WCU806" s="49"/>
      <c r="WCV806" s="49"/>
      <c r="WCW806" s="49"/>
      <c r="WCX806" s="49"/>
      <c r="WCY806" s="49"/>
      <c r="WCZ806" s="49"/>
      <c r="WDA806" s="49"/>
      <c r="WDB806" s="49"/>
      <c r="WDC806" s="49"/>
      <c r="WDD806" s="49"/>
      <c r="WDE806" s="49"/>
      <c r="WDF806" s="49"/>
      <c r="WDG806" s="49"/>
      <c r="WDH806" s="49"/>
      <c r="WDI806" s="49"/>
      <c r="WDJ806" s="49"/>
      <c r="WDK806" s="49"/>
      <c r="WDL806" s="49"/>
      <c r="WDM806" s="49"/>
      <c r="WDN806" s="49"/>
      <c r="WDO806" s="49"/>
      <c r="WDP806" s="49"/>
      <c r="WDQ806" s="49"/>
      <c r="WDR806" s="49"/>
      <c r="WDS806" s="49"/>
      <c r="WDT806" s="49"/>
      <c r="WDU806" s="49"/>
      <c r="WDV806" s="49"/>
      <c r="WDW806" s="49"/>
      <c r="WDX806" s="49"/>
      <c r="WDY806" s="49"/>
      <c r="WDZ806" s="49"/>
      <c r="WEA806" s="49"/>
      <c r="WEB806" s="49"/>
      <c r="WEC806" s="49"/>
      <c r="WED806" s="49"/>
      <c r="WEE806" s="49"/>
      <c r="WEF806" s="49"/>
      <c r="WEG806" s="49"/>
      <c r="WEH806" s="49"/>
      <c r="WEI806" s="49"/>
      <c r="WEJ806" s="49"/>
      <c r="WEK806" s="49"/>
      <c r="WEL806" s="49"/>
      <c r="WEM806" s="49"/>
      <c r="WEN806" s="49"/>
      <c r="WEO806" s="49"/>
      <c r="WEP806" s="49"/>
      <c r="WEQ806" s="49"/>
      <c r="WER806" s="49"/>
      <c r="WES806" s="49"/>
      <c r="WET806" s="49"/>
      <c r="WEU806" s="49"/>
      <c r="WEV806" s="49"/>
      <c r="WEW806" s="49"/>
      <c r="WEX806" s="49"/>
      <c r="WEY806" s="49"/>
      <c r="WEZ806" s="49"/>
      <c r="WFA806" s="49"/>
      <c r="WFB806" s="49"/>
      <c r="WFC806" s="49"/>
      <c r="WFD806" s="49"/>
      <c r="WFE806" s="49"/>
      <c r="WFF806" s="49"/>
      <c r="WFG806" s="49"/>
      <c r="WFH806" s="49"/>
      <c r="WFI806" s="49"/>
      <c r="WFJ806" s="49"/>
      <c r="WFK806" s="49"/>
      <c r="WFL806" s="49"/>
      <c r="WFM806" s="49"/>
      <c r="WFN806" s="49"/>
      <c r="WFO806" s="49"/>
      <c r="WFP806" s="49"/>
      <c r="WFQ806" s="49"/>
      <c r="WFR806" s="49"/>
      <c r="WFS806" s="49"/>
      <c r="WFT806" s="49"/>
      <c r="WFU806" s="49"/>
      <c r="WFV806" s="49"/>
      <c r="WFW806" s="49"/>
      <c r="WFX806" s="49"/>
      <c r="WFY806" s="49"/>
      <c r="WFZ806" s="49"/>
      <c r="WGA806" s="49"/>
      <c r="WGB806" s="49"/>
      <c r="WGC806" s="49"/>
      <c r="WGD806" s="49"/>
      <c r="WGE806" s="49"/>
      <c r="WGF806" s="49"/>
      <c r="WGG806" s="49"/>
      <c r="WGH806" s="49"/>
      <c r="WGI806" s="49"/>
      <c r="WGJ806" s="49"/>
      <c r="WGK806" s="49"/>
      <c r="WGL806" s="49"/>
      <c r="WGM806" s="49"/>
      <c r="WGN806" s="49"/>
      <c r="WGO806" s="49"/>
      <c r="WGP806" s="49"/>
      <c r="WGQ806" s="49"/>
      <c r="WGR806" s="49"/>
      <c r="WGS806" s="49"/>
      <c r="WGT806" s="49"/>
      <c r="WGU806" s="49"/>
      <c r="WGV806" s="49"/>
      <c r="WGW806" s="49"/>
      <c r="WGX806" s="49"/>
      <c r="WGY806" s="49"/>
      <c r="WGZ806" s="49"/>
      <c r="WHA806" s="49"/>
      <c r="WHB806" s="49"/>
      <c r="WHC806" s="49"/>
      <c r="WHD806" s="49"/>
      <c r="WHE806" s="49"/>
      <c r="WHF806" s="49"/>
      <c r="WHG806" s="49"/>
      <c r="WHH806" s="49"/>
      <c r="WHI806" s="49"/>
      <c r="WHJ806" s="49"/>
      <c r="WHK806" s="49"/>
      <c r="WHL806" s="49"/>
      <c r="WHM806" s="49"/>
      <c r="WHN806" s="49"/>
      <c r="WHO806" s="49"/>
      <c r="WHP806" s="49"/>
      <c r="WHQ806" s="49"/>
      <c r="WHR806" s="49"/>
      <c r="WHS806" s="49"/>
      <c r="WHT806" s="49"/>
      <c r="WHU806" s="49"/>
      <c r="WHV806" s="49"/>
      <c r="WHW806" s="49"/>
      <c r="WHX806" s="49"/>
      <c r="WHY806" s="49"/>
      <c r="WHZ806" s="49"/>
      <c r="WIA806" s="49"/>
      <c r="WIB806" s="49"/>
      <c r="WIC806" s="49"/>
      <c r="WID806" s="49"/>
      <c r="WIE806" s="49"/>
      <c r="WIF806" s="49"/>
      <c r="WIG806" s="49"/>
      <c r="WIH806" s="49"/>
      <c r="WII806" s="49"/>
      <c r="WIJ806" s="49"/>
      <c r="WIK806" s="49"/>
      <c r="WIL806" s="49"/>
      <c r="WIM806" s="49"/>
      <c r="WIN806" s="49"/>
      <c r="WIO806" s="49"/>
      <c r="WIP806" s="49"/>
      <c r="WIQ806" s="49"/>
      <c r="WIR806" s="49"/>
      <c r="WIS806" s="49"/>
      <c r="WIT806" s="49"/>
      <c r="WIU806" s="49"/>
      <c r="WIV806" s="49"/>
      <c r="WIW806" s="49"/>
      <c r="WIX806" s="49"/>
      <c r="WIY806" s="49"/>
      <c r="WIZ806" s="49"/>
      <c r="WJA806" s="49"/>
      <c r="WJB806" s="49"/>
      <c r="WJC806" s="49"/>
      <c r="WJD806" s="49"/>
      <c r="WJE806" s="49"/>
      <c r="WJF806" s="49"/>
      <c r="WJG806" s="49"/>
      <c r="WJH806" s="49"/>
      <c r="WJI806" s="49"/>
      <c r="WJJ806" s="49"/>
      <c r="WJK806" s="49"/>
      <c r="WJL806" s="49"/>
      <c r="WJM806" s="49"/>
      <c r="WJN806" s="49"/>
      <c r="WJO806" s="49"/>
      <c r="WJP806" s="49"/>
      <c r="WJQ806" s="49"/>
      <c r="WJR806" s="49"/>
      <c r="WJS806" s="49"/>
      <c r="WJT806" s="49"/>
      <c r="WJU806" s="49"/>
      <c r="WJV806" s="49"/>
      <c r="WJW806" s="49"/>
      <c r="WJX806" s="49"/>
      <c r="WJY806" s="49"/>
      <c r="WJZ806" s="49"/>
      <c r="WKA806" s="49"/>
      <c r="WKB806" s="49"/>
      <c r="WKC806" s="49"/>
      <c r="WKD806" s="49"/>
      <c r="WKE806" s="49"/>
      <c r="WKF806" s="49"/>
      <c r="WKG806" s="49"/>
      <c r="WKH806" s="49"/>
      <c r="WKI806" s="49"/>
      <c r="WKJ806" s="49"/>
      <c r="WKK806" s="49"/>
      <c r="WKL806" s="49"/>
      <c r="WKM806" s="49"/>
      <c r="WKN806" s="49"/>
      <c r="WKO806" s="49"/>
      <c r="WKP806" s="49"/>
      <c r="WKQ806" s="49"/>
      <c r="WKR806" s="49"/>
      <c r="WKS806" s="49"/>
      <c r="WKT806" s="49"/>
      <c r="WKU806" s="49"/>
      <c r="WKV806" s="49"/>
      <c r="WKW806" s="49"/>
      <c r="WKX806" s="49"/>
      <c r="WKY806" s="49"/>
      <c r="WKZ806" s="49"/>
      <c r="WLA806" s="49"/>
      <c r="WLB806" s="49"/>
      <c r="WLC806" s="49"/>
      <c r="WLD806" s="49"/>
      <c r="WLE806" s="49"/>
      <c r="WLF806" s="49"/>
      <c r="WLG806" s="49"/>
      <c r="WLH806" s="49"/>
      <c r="WLI806" s="49"/>
      <c r="WLJ806" s="49"/>
      <c r="WLK806" s="49"/>
      <c r="WLL806" s="49"/>
      <c r="WLM806" s="49"/>
      <c r="WLN806" s="49"/>
      <c r="WLO806" s="49"/>
      <c r="WLP806" s="49"/>
      <c r="WLQ806" s="49"/>
      <c r="WLR806" s="49"/>
      <c r="WLS806" s="49"/>
      <c r="WLT806" s="49"/>
      <c r="WLU806" s="49"/>
      <c r="WLV806" s="49"/>
      <c r="WLW806" s="49"/>
      <c r="WLX806" s="49"/>
      <c r="WLY806" s="49"/>
      <c r="WLZ806" s="49"/>
      <c r="WMA806" s="49"/>
      <c r="WMB806" s="49"/>
      <c r="WMC806" s="49"/>
      <c r="WMD806" s="49"/>
      <c r="WME806" s="49"/>
      <c r="WMF806" s="49"/>
      <c r="WMG806" s="49"/>
      <c r="WMH806" s="49"/>
      <c r="WMI806" s="49"/>
      <c r="WMJ806" s="49"/>
      <c r="WMK806" s="49"/>
      <c r="WML806" s="49"/>
      <c r="WMM806" s="49"/>
      <c r="WMN806" s="49"/>
      <c r="WMO806" s="49"/>
      <c r="WMP806" s="49"/>
      <c r="WMQ806" s="49"/>
      <c r="WMR806" s="49"/>
      <c r="WMS806" s="49"/>
      <c r="WMT806" s="49"/>
      <c r="WMU806" s="49"/>
      <c r="WMV806" s="49"/>
      <c r="WMW806" s="49"/>
      <c r="WMX806" s="49"/>
      <c r="WMY806" s="49"/>
      <c r="WMZ806" s="49"/>
      <c r="WNA806" s="49"/>
      <c r="WNB806" s="49"/>
      <c r="WNC806" s="49"/>
      <c r="WND806" s="49"/>
      <c r="WNE806" s="49"/>
      <c r="WNF806" s="49"/>
      <c r="WNG806" s="49"/>
      <c r="WNH806" s="49"/>
      <c r="WNI806" s="49"/>
      <c r="WNJ806" s="49"/>
      <c r="WNK806" s="49"/>
      <c r="WNL806" s="49"/>
      <c r="WNM806" s="49"/>
      <c r="WNN806" s="49"/>
      <c r="WNO806" s="49"/>
      <c r="WNP806" s="49"/>
      <c r="WNQ806" s="49"/>
      <c r="WNR806" s="49"/>
      <c r="WNS806" s="49"/>
      <c r="WNT806" s="49"/>
      <c r="WNU806" s="49"/>
      <c r="WNV806" s="49"/>
      <c r="WNW806" s="49"/>
      <c r="WNX806" s="49"/>
      <c r="WNY806" s="49"/>
      <c r="WNZ806" s="49"/>
      <c r="WOA806" s="49"/>
      <c r="WOB806" s="49"/>
      <c r="WOC806" s="49"/>
      <c r="WOD806" s="49"/>
      <c r="WOE806" s="49"/>
      <c r="WOF806" s="49"/>
      <c r="WOG806" s="49"/>
      <c r="WOH806" s="49"/>
      <c r="WOI806" s="49"/>
      <c r="WOJ806" s="49"/>
      <c r="WOK806" s="49"/>
      <c r="WOL806" s="49"/>
      <c r="WOM806" s="49"/>
      <c r="WON806" s="49"/>
      <c r="WOO806" s="49"/>
      <c r="WOP806" s="49"/>
      <c r="WOQ806" s="49"/>
      <c r="WOR806" s="49"/>
      <c r="WOS806" s="49"/>
      <c r="WOT806" s="49"/>
      <c r="WOU806" s="49"/>
      <c r="WOV806" s="49"/>
      <c r="WOW806" s="49"/>
      <c r="WOX806" s="49"/>
      <c r="WOY806" s="49"/>
      <c r="WOZ806" s="49"/>
      <c r="WPA806" s="49"/>
      <c r="WPB806" s="49"/>
      <c r="WPC806" s="49"/>
      <c r="WPD806" s="49"/>
      <c r="WPE806" s="49"/>
      <c r="WPF806" s="49"/>
      <c r="WPG806" s="49"/>
      <c r="WPH806" s="49"/>
      <c r="WPI806" s="49"/>
      <c r="WPJ806" s="49"/>
      <c r="WPK806" s="49"/>
      <c r="WPL806" s="49"/>
      <c r="WPM806" s="49"/>
      <c r="WPN806" s="49"/>
      <c r="WPO806" s="49"/>
      <c r="WPP806" s="49"/>
      <c r="WPQ806" s="49"/>
      <c r="WPR806" s="49"/>
      <c r="WPS806" s="49"/>
      <c r="WPT806" s="49"/>
      <c r="WPU806" s="49"/>
      <c r="WPV806" s="49"/>
      <c r="WPW806" s="49"/>
      <c r="WPX806" s="49"/>
      <c r="WPY806" s="49"/>
      <c r="WPZ806" s="49"/>
      <c r="WQA806" s="49"/>
      <c r="WQB806" s="49"/>
      <c r="WQC806" s="49"/>
      <c r="WQD806" s="49"/>
      <c r="WQE806" s="49"/>
      <c r="WQF806" s="49"/>
      <c r="WQG806" s="49"/>
      <c r="WQH806" s="49"/>
      <c r="WQI806" s="49"/>
      <c r="WQJ806" s="49"/>
      <c r="WQK806" s="49"/>
      <c r="WQL806" s="49"/>
      <c r="WQM806" s="49"/>
      <c r="WQN806" s="49"/>
      <c r="WQO806" s="49"/>
      <c r="WQP806" s="49"/>
      <c r="WQQ806" s="49"/>
      <c r="WQR806" s="49"/>
      <c r="WQS806" s="49"/>
      <c r="WQT806" s="49"/>
      <c r="WQU806" s="49"/>
      <c r="WQV806" s="49"/>
      <c r="WQW806" s="49"/>
      <c r="WQX806" s="49"/>
      <c r="WQY806" s="49"/>
      <c r="WQZ806" s="49"/>
      <c r="WRA806" s="49"/>
      <c r="WRB806" s="49"/>
      <c r="WRC806" s="49"/>
      <c r="WRD806" s="49"/>
      <c r="WRE806" s="49"/>
      <c r="WRF806" s="49"/>
      <c r="WRG806" s="49"/>
      <c r="WRH806" s="49"/>
      <c r="WRI806" s="49"/>
      <c r="WRJ806" s="49"/>
      <c r="WRK806" s="49"/>
      <c r="WRL806" s="49"/>
      <c r="WRM806" s="49"/>
      <c r="WRN806" s="49"/>
      <c r="WRO806" s="49"/>
      <c r="WRP806" s="49"/>
      <c r="WRQ806" s="49"/>
      <c r="WRR806" s="49"/>
      <c r="WRS806" s="49"/>
      <c r="WRT806" s="49"/>
      <c r="WRU806" s="49"/>
      <c r="WRV806" s="49"/>
      <c r="WRW806" s="49"/>
      <c r="WRX806" s="49"/>
      <c r="WRY806" s="49"/>
      <c r="WRZ806" s="49"/>
      <c r="WSA806" s="49"/>
      <c r="WSB806" s="49"/>
      <c r="WSC806" s="49"/>
      <c r="WSD806" s="49"/>
      <c r="WSE806" s="49"/>
      <c r="WSF806" s="49"/>
      <c r="WSG806" s="49"/>
      <c r="WSH806" s="49"/>
      <c r="WSI806" s="49"/>
      <c r="WSJ806" s="49"/>
      <c r="WSK806" s="49"/>
      <c r="WSL806" s="49"/>
      <c r="WSM806" s="49"/>
      <c r="WSN806" s="49"/>
      <c r="WSO806" s="49"/>
      <c r="WSP806" s="49"/>
      <c r="WSQ806" s="49"/>
      <c r="WSR806" s="49"/>
      <c r="WSS806" s="49"/>
      <c r="WST806" s="49"/>
      <c r="WSU806" s="49"/>
      <c r="WSV806" s="49"/>
      <c r="WSW806" s="49"/>
      <c r="WSX806" s="49"/>
      <c r="WSY806" s="49"/>
      <c r="WSZ806" s="49"/>
      <c r="WTA806" s="49"/>
      <c r="WTB806" s="49"/>
      <c r="WTC806" s="49"/>
      <c r="WTD806" s="49"/>
      <c r="WTE806" s="49"/>
      <c r="WTF806" s="49"/>
      <c r="WTG806" s="49"/>
      <c r="WTH806" s="49"/>
      <c r="WTI806" s="49"/>
      <c r="WTJ806" s="49"/>
      <c r="WTK806" s="49"/>
      <c r="WTL806" s="49"/>
      <c r="WTM806" s="49"/>
      <c r="WTN806" s="49"/>
      <c r="WTO806" s="49"/>
      <c r="WTP806" s="49"/>
      <c r="WTQ806" s="49"/>
      <c r="WTR806" s="49"/>
      <c r="WTS806" s="49"/>
      <c r="WTT806" s="49"/>
      <c r="WTU806" s="49"/>
      <c r="WTV806" s="49"/>
      <c r="WTW806" s="49"/>
      <c r="WTX806" s="49"/>
      <c r="WTY806" s="49"/>
      <c r="WTZ806" s="49"/>
      <c r="WUA806" s="49"/>
      <c r="WUB806" s="49"/>
      <c r="WUC806" s="49"/>
      <c r="WUD806" s="49"/>
      <c r="WUE806" s="49"/>
      <c r="WUF806" s="49"/>
      <c r="WUG806" s="49"/>
      <c r="WUH806" s="49"/>
      <c r="WUI806" s="49"/>
      <c r="WUJ806" s="49"/>
      <c r="WUK806" s="49"/>
      <c r="WUL806" s="49"/>
      <c r="WUM806" s="49"/>
      <c r="WUN806" s="49"/>
      <c r="WUO806" s="49"/>
      <c r="WUP806" s="49"/>
      <c r="WUQ806" s="49"/>
      <c r="WUR806" s="49"/>
      <c r="WUS806" s="49"/>
      <c r="WUT806" s="49"/>
      <c r="WUU806" s="49"/>
      <c r="WUV806" s="49"/>
      <c r="WUW806" s="49"/>
      <c r="WUX806" s="49"/>
      <c r="WUY806" s="49"/>
      <c r="WUZ806" s="49"/>
      <c r="WVA806" s="49"/>
      <c r="WVB806" s="49"/>
      <c r="WVC806" s="49"/>
      <c r="WVD806" s="49"/>
      <c r="WVE806" s="49"/>
      <c r="WVF806" s="49"/>
      <c r="WVG806" s="49"/>
      <c r="WVH806" s="49"/>
      <c r="WVI806" s="49"/>
      <c r="WVJ806" s="49"/>
      <c r="WVK806" s="49"/>
      <c r="WVL806" s="49"/>
      <c r="WVM806" s="49"/>
      <c r="WVN806" s="49"/>
      <c r="WVO806" s="49"/>
      <c r="WVP806" s="49"/>
      <c r="WVQ806" s="49"/>
      <c r="WVR806" s="49"/>
      <c r="WVS806" s="49"/>
      <c r="WVT806" s="49"/>
      <c r="WVU806" s="49"/>
      <c r="WVV806" s="49"/>
      <c r="WVW806" s="49"/>
      <c r="WVX806" s="49"/>
      <c r="WVY806" s="49"/>
      <c r="WVZ806" s="49"/>
      <c r="WWA806" s="49"/>
      <c r="WWB806" s="49"/>
      <c r="WWC806" s="49"/>
      <c r="WWD806" s="49"/>
      <c r="WWE806" s="49"/>
      <c r="WWF806" s="49"/>
      <c r="WWG806" s="49"/>
      <c r="WWH806" s="49"/>
      <c r="WWI806" s="49"/>
      <c r="WWJ806" s="49"/>
      <c r="WWK806" s="49"/>
      <c r="WWL806" s="49"/>
      <c r="WWM806" s="49"/>
      <c r="WWN806" s="49"/>
      <c r="WWO806" s="49"/>
      <c r="WWP806" s="49"/>
      <c r="WWQ806" s="49"/>
      <c r="WWR806" s="49"/>
      <c r="WWS806" s="49"/>
      <c r="WWT806" s="49"/>
      <c r="WWU806" s="49"/>
      <c r="WWV806" s="49"/>
      <c r="WWW806" s="49"/>
      <c r="WWX806" s="49"/>
      <c r="WWY806" s="49"/>
      <c r="WWZ806" s="49"/>
      <c r="WXA806" s="49"/>
      <c r="WXB806" s="49"/>
      <c r="WXC806" s="49"/>
      <c r="WXD806" s="49"/>
      <c r="WXE806" s="49"/>
      <c r="WXF806" s="49"/>
      <c r="WXG806" s="49"/>
      <c r="WXH806" s="49"/>
      <c r="WXI806" s="49"/>
      <c r="WXJ806" s="49"/>
      <c r="WXK806" s="49"/>
      <c r="WXL806" s="49"/>
      <c r="WXM806" s="49"/>
      <c r="WXN806" s="49"/>
      <c r="WXO806" s="49"/>
      <c r="WXP806" s="49"/>
      <c r="WXQ806" s="49"/>
      <c r="WXR806" s="49"/>
      <c r="WXS806" s="49"/>
      <c r="WXT806" s="49"/>
      <c r="WXU806" s="49"/>
      <c r="WXV806" s="49"/>
      <c r="WXW806" s="49"/>
      <c r="WXX806" s="49"/>
      <c r="WXY806" s="49"/>
      <c r="WXZ806" s="49"/>
      <c r="WYA806" s="49"/>
      <c r="WYB806" s="49"/>
      <c r="WYC806" s="49"/>
      <c r="WYD806" s="49"/>
      <c r="WYE806" s="49"/>
      <c r="WYF806" s="49"/>
      <c r="WYG806" s="49"/>
      <c r="WYH806" s="49"/>
      <c r="WYI806" s="49"/>
      <c r="WYJ806" s="49"/>
      <c r="WYK806" s="49"/>
      <c r="WYL806" s="49"/>
      <c r="WYM806" s="49"/>
      <c r="WYN806" s="49"/>
      <c r="WYO806" s="49"/>
      <c r="WYP806" s="49"/>
      <c r="WYQ806" s="49"/>
      <c r="WYR806" s="49"/>
      <c r="WYS806" s="49"/>
      <c r="WYT806" s="49"/>
      <c r="WYU806" s="49"/>
      <c r="WYV806" s="49"/>
      <c r="WYW806" s="49"/>
      <c r="WYX806" s="49"/>
      <c r="WYY806" s="49"/>
      <c r="WYZ806" s="49"/>
      <c r="WZA806" s="49"/>
      <c r="WZB806" s="49"/>
      <c r="WZC806" s="49"/>
      <c r="WZD806" s="49"/>
      <c r="WZE806" s="49"/>
      <c r="WZF806" s="49"/>
      <c r="WZG806" s="49"/>
      <c r="WZH806" s="49"/>
      <c r="WZI806" s="49"/>
      <c r="WZJ806" s="49"/>
      <c r="WZK806" s="49"/>
      <c r="WZL806" s="49"/>
      <c r="WZM806" s="49"/>
      <c r="WZN806" s="49"/>
      <c r="WZO806" s="49"/>
      <c r="WZP806" s="49"/>
      <c r="WZQ806" s="49"/>
      <c r="WZR806" s="49"/>
      <c r="WZS806" s="49"/>
      <c r="WZT806" s="49"/>
      <c r="WZU806" s="49"/>
      <c r="WZV806" s="49"/>
      <c r="WZW806" s="49"/>
      <c r="WZX806" s="49"/>
      <c r="WZY806" s="49"/>
      <c r="WZZ806" s="49"/>
      <c r="XAA806" s="49"/>
      <c r="XAB806" s="49"/>
      <c r="XAC806" s="49"/>
      <c r="XAD806" s="49"/>
      <c r="XAE806" s="49"/>
      <c r="XAF806" s="49"/>
      <c r="XAG806" s="49"/>
      <c r="XAH806" s="49"/>
      <c r="XAI806" s="49"/>
      <c r="XAJ806" s="49"/>
      <c r="XAK806" s="49"/>
      <c r="XAL806" s="49"/>
      <c r="XAM806" s="49"/>
      <c r="XAN806" s="49"/>
      <c r="XAO806" s="49"/>
      <c r="XAP806" s="49"/>
      <c r="XAQ806" s="49"/>
      <c r="XAR806" s="49"/>
      <c r="XAS806" s="49"/>
      <c r="XAT806" s="49"/>
      <c r="XAU806" s="49"/>
      <c r="XAV806" s="49"/>
      <c r="XAW806" s="49"/>
      <c r="XAX806" s="49"/>
      <c r="XAY806" s="49"/>
      <c r="XAZ806" s="49"/>
      <c r="XBA806" s="49"/>
      <c r="XBB806" s="49"/>
      <c r="XBC806" s="49"/>
      <c r="XBD806" s="49"/>
      <c r="XBE806" s="49"/>
      <c r="XBF806" s="49"/>
      <c r="XBG806" s="49"/>
      <c r="XBH806" s="49"/>
      <c r="XBI806" s="49"/>
      <c r="XBJ806" s="49"/>
      <c r="XBK806" s="49"/>
      <c r="XBL806" s="49"/>
      <c r="XBM806" s="49"/>
      <c r="XBN806" s="49"/>
      <c r="XBO806" s="49"/>
      <c r="XBP806" s="49"/>
      <c r="XBQ806" s="49"/>
      <c r="XBR806" s="49"/>
      <c r="XBS806" s="49"/>
      <c r="XBT806" s="49"/>
      <c r="XBU806" s="49"/>
      <c r="XBV806" s="49"/>
      <c r="XBW806" s="49"/>
      <c r="XBX806" s="49"/>
      <c r="XBY806" s="49"/>
      <c r="XBZ806" s="49"/>
      <c r="XCA806" s="49"/>
      <c r="XCB806" s="49"/>
      <c r="XCC806" s="49"/>
      <c r="XCD806" s="49"/>
      <c r="XCE806" s="49"/>
      <c r="XCF806" s="49"/>
      <c r="XCG806" s="49"/>
      <c r="XCH806" s="49"/>
      <c r="XCI806" s="49"/>
      <c r="XCJ806" s="49"/>
      <c r="XCK806" s="49"/>
      <c r="XCL806" s="49"/>
      <c r="XCM806" s="49"/>
      <c r="XCN806" s="49"/>
      <c r="XCO806" s="49"/>
      <c r="XCP806" s="49"/>
      <c r="XCQ806" s="49"/>
      <c r="XCR806" s="49"/>
      <c r="XCS806" s="49"/>
      <c r="XCT806" s="49"/>
      <c r="XCU806" s="49"/>
      <c r="XCV806" s="49"/>
      <c r="XCW806" s="49"/>
      <c r="XCX806" s="49"/>
      <c r="XCY806" s="49"/>
      <c r="XCZ806" s="49"/>
      <c r="XDA806" s="49"/>
      <c r="XDB806" s="49"/>
      <c r="XDC806" s="49"/>
      <c r="XDD806" s="49"/>
      <c r="XDE806" s="49"/>
      <c r="XDF806" s="49"/>
      <c r="XDG806" s="49"/>
      <c r="XDH806" s="49"/>
      <c r="XDI806" s="49"/>
      <c r="XDJ806" s="49"/>
      <c r="XDK806" s="49"/>
      <c r="XDL806" s="49"/>
      <c r="XDM806" s="49"/>
      <c r="XDN806" s="49"/>
      <c r="XDO806" s="49"/>
      <c r="XDP806" s="49"/>
      <c r="XDQ806" s="49"/>
      <c r="XDR806" s="49"/>
      <c r="XDS806" s="49"/>
      <c r="XDT806" s="49"/>
      <c r="XDU806" s="49"/>
      <c r="XDV806" s="49"/>
      <c r="XDW806" s="49"/>
      <c r="XDX806" s="49"/>
      <c r="XDY806" s="49"/>
      <c r="XDZ806" s="49"/>
      <c r="XEA806" s="49"/>
      <c r="XEB806" s="49"/>
      <c r="XEC806" s="49"/>
      <c r="XED806" s="49"/>
      <c r="XEE806" s="49"/>
      <c r="XEF806" s="49"/>
      <c r="XEG806" s="49"/>
      <c r="XEH806" s="49"/>
      <c r="XEI806" s="49"/>
      <c r="XEJ806" s="49"/>
      <c r="XEK806" s="49"/>
      <c r="XEL806" s="49"/>
      <c r="XEM806" s="49"/>
      <c r="XEN806" s="49"/>
      <c r="XEO806" s="49"/>
      <c r="XEP806" s="49"/>
      <c r="XEQ806" s="49"/>
      <c r="XER806" s="49"/>
      <c r="XES806" s="49"/>
      <c r="XET806" s="49"/>
      <c r="XEU806" s="49"/>
      <c r="XEV806" s="49"/>
      <c r="XEW806" s="49"/>
      <c r="XEX806" s="49"/>
      <c r="XEY806" s="49"/>
      <c r="XEZ806" s="49"/>
      <c r="XFA806" s="49"/>
    </row>
    <row r="807" spans="1:16381" s="5" customFormat="1" x14ac:dyDescent="0.2">
      <c r="A807" s="50">
        <v>3111</v>
      </c>
      <c r="B807" s="50">
        <v>5137</v>
      </c>
      <c r="C807" s="151">
        <v>20220000000</v>
      </c>
      <c r="D807" s="6"/>
      <c r="E807" s="51" t="s">
        <v>254</v>
      </c>
      <c r="F807" s="73" t="s">
        <v>276</v>
      </c>
      <c r="G807" s="18"/>
      <c r="H807" s="76">
        <v>250000</v>
      </c>
      <c r="I807" s="18"/>
      <c r="J807" s="300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  <c r="DL807" s="49"/>
      <c r="DM807" s="49"/>
      <c r="DN807" s="49"/>
      <c r="DO807" s="49"/>
      <c r="DP807" s="49"/>
      <c r="DQ807" s="49"/>
      <c r="DR807" s="49"/>
      <c r="DS807" s="49"/>
      <c r="DT807" s="49"/>
      <c r="DU807" s="49"/>
      <c r="DV807" s="49"/>
      <c r="DW807" s="49"/>
      <c r="DX807" s="49"/>
      <c r="DY807" s="49"/>
      <c r="DZ807" s="49"/>
      <c r="EA807" s="49"/>
      <c r="EB807" s="49"/>
      <c r="EC807" s="49"/>
      <c r="ED807" s="49"/>
      <c r="EE807" s="49"/>
      <c r="EF807" s="49"/>
      <c r="EG807" s="49"/>
      <c r="EH807" s="49"/>
      <c r="EI807" s="49"/>
      <c r="EJ807" s="49"/>
      <c r="EK807" s="49"/>
      <c r="EL807" s="49"/>
      <c r="EM807" s="49"/>
      <c r="EN807" s="49"/>
      <c r="EO807" s="49"/>
      <c r="EP807" s="49"/>
      <c r="EQ807" s="49"/>
      <c r="ER807" s="49"/>
      <c r="ES807" s="49"/>
      <c r="ET807" s="49"/>
      <c r="EU807" s="49"/>
      <c r="EV807" s="49"/>
      <c r="EW807" s="49"/>
      <c r="EX807" s="49"/>
      <c r="EY807" s="49"/>
      <c r="EZ807" s="49"/>
      <c r="FA807" s="49"/>
      <c r="FB807" s="49"/>
      <c r="FC807" s="49"/>
      <c r="FD807" s="49"/>
      <c r="FE807" s="49"/>
      <c r="FF807" s="49"/>
      <c r="FG807" s="49"/>
      <c r="FH807" s="49"/>
      <c r="FI807" s="49"/>
      <c r="FJ807" s="49"/>
      <c r="FK807" s="49"/>
      <c r="FL807" s="49"/>
      <c r="FM807" s="49"/>
      <c r="FN807" s="49"/>
      <c r="FO807" s="49"/>
      <c r="FP807" s="49"/>
      <c r="FQ807" s="49"/>
      <c r="FR807" s="49"/>
      <c r="FS807" s="49"/>
      <c r="FT807" s="49"/>
      <c r="FU807" s="49"/>
      <c r="FV807" s="49"/>
      <c r="FW807" s="49"/>
      <c r="FX807" s="49"/>
      <c r="FY807" s="49"/>
      <c r="FZ807" s="49"/>
      <c r="GA807" s="49"/>
      <c r="GB807" s="49"/>
      <c r="GC807" s="49"/>
      <c r="GD807" s="49"/>
      <c r="GE807" s="49"/>
      <c r="GF807" s="49"/>
      <c r="GG807" s="49"/>
      <c r="GH807" s="49"/>
      <c r="GI807" s="49"/>
      <c r="GJ807" s="49"/>
      <c r="GK807" s="49"/>
      <c r="GL807" s="49"/>
      <c r="GM807" s="49"/>
      <c r="GN807" s="49"/>
      <c r="GO807" s="49"/>
      <c r="GP807" s="49"/>
      <c r="GQ807" s="49"/>
      <c r="GR807" s="49"/>
      <c r="GS807" s="49"/>
      <c r="GT807" s="49"/>
      <c r="GU807" s="49"/>
      <c r="GV807" s="49"/>
      <c r="GW807" s="49"/>
      <c r="GX807" s="49"/>
      <c r="GY807" s="49"/>
      <c r="GZ807" s="49"/>
      <c r="HA807" s="49"/>
      <c r="HB807" s="49"/>
      <c r="HC807" s="49"/>
      <c r="HD807" s="49"/>
      <c r="HE807" s="49"/>
      <c r="HF807" s="49"/>
      <c r="HG807" s="49"/>
      <c r="HH807" s="49"/>
      <c r="HI807" s="49"/>
      <c r="HJ807" s="49"/>
      <c r="HK807" s="49"/>
      <c r="HL807" s="49"/>
      <c r="HM807" s="49"/>
      <c r="HN807" s="49"/>
      <c r="HO807" s="49"/>
      <c r="HP807" s="49"/>
      <c r="HQ807" s="49"/>
      <c r="HR807" s="49"/>
      <c r="HS807" s="49"/>
      <c r="HT807" s="49"/>
      <c r="HU807" s="49"/>
      <c r="HV807" s="49"/>
      <c r="HW807" s="49"/>
      <c r="HX807" s="49"/>
      <c r="HY807" s="49"/>
      <c r="HZ807" s="49"/>
      <c r="IA807" s="49"/>
      <c r="IB807" s="49"/>
      <c r="IC807" s="49"/>
      <c r="ID807" s="49"/>
      <c r="IE807" s="49"/>
      <c r="IF807" s="49"/>
      <c r="IG807" s="49"/>
      <c r="IH807" s="49"/>
      <c r="II807" s="49"/>
      <c r="IJ807" s="49"/>
      <c r="IK807" s="49"/>
      <c r="IL807" s="49"/>
      <c r="IM807" s="49"/>
      <c r="IN807" s="49"/>
      <c r="IO807" s="49"/>
      <c r="IP807" s="49"/>
      <c r="IQ807" s="49"/>
      <c r="IR807" s="49"/>
      <c r="IS807" s="49"/>
      <c r="IT807" s="49"/>
      <c r="IU807" s="49"/>
      <c r="IV807" s="49"/>
      <c r="IW807" s="49"/>
      <c r="IX807" s="49"/>
      <c r="IY807" s="49"/>
      <c r="IZ807" s="49"/>
      <c r="JA807" s="49"/>
      <c r="JB807" s="49"/>
      <c r="JC807" s="49"/>
      <c r="JD807" s="49"/>
      <c r="JE807" s="49"/>
      <c r="JF807" s="49"/>
      <c r="JG807" s="49"/>
      <c r="JH807" s="49"/>
      <c r="JI807" s="49"/>
      <c r="JJ807" s="49"/>
      <c r="JK807" s="49"/>
      <c r="JL807" s="49"/>
      <c r="JM807" s="49"/>
      <c r="JN807" s="49"/>
      <c r="JO807" s="49"/>
      <c r="JP807" s="49"/>
      <c r="JQ807" s="49"/>
      <c r="JR807" s="49"/>
      <c r="JS807" s="49"/>
      <c r="JT807" s="49"/>
      <c r="JU807" s="49"/>
      <c r="JV807" s="49"/>
      <c r="JW807" s="49"/>
      <c r="JX807" s="49"/>
      <c r="JY807" s="49"/>
      <c r="JZ807" s="49"/>
      <c r="KA807" s="49"/>
      <c r="KB807" s="49"/>
      <c r="KC807" s="49"/>
      <c r="KD807" s="49"/>
      <c r="KE807" s="49"/>
      <c r="KF807" s="49"/>
      <c r="KG807" s="49"/>
      <c r="KH807" s="49"/>
      <c r="KI807" s="49"/>
      <c r="KJ807" s="49"/>
      <c r="KK807" s="49"/>
      <c r="KL807" s="49"/>
      <c r="KM807" s="49"/>
      <c r="KN807" s="49"/>
      <c r="KO807" s="49"/>
      <c r="KP807" s="49"/>
      <c r="KQ807" s="49"/>
      <c r="KR807" s="49"/>
      <c r="KS807" s="49"/>
      <c r="KT807" s="49"/>
      <c r="KU807" s="49"/>
      <c r="KV807" s="49"/>
      <c r="KW807" s="49"/>
      <c r="KX807" s="49"/>
      <c r="KY807" s="49"/>
      <c r="KZ807" s="49"/>
      <c r="LA807" s="49"/>
      <c r="LB807" s="49"/>
      <c r="LC807" s="49"/>
      <c r="LD807" s="49"/>
      <c r="LE807" s="49"/>
      <c r="LF807" s="49"/>
      <c r="LG807" s="49"/>
      <c r="LH807" s="49"/>
      <c r="LI807" s="49"/>
      <c r="LJ807" s="49"/>
      <c r="LK807" s="49"/>
      <c r="LL807" s="49"/>
      <c r="LM807" s="49"/>
      <c r="LN807" s="49"/>
      <c r="LO807" s="49"/>
      <c r="LP807" s="49"/>
      <c r="LQ807" s="49"/>
      <c r="LR807" s="49"/>
      <c r="LS807" s="49"/>
      <c r="LT807" s="49"/>
      <c r="LU807" s="49"/>
      <c r="LV807" s="49"/>
      <c r="LW807" s="49"/>
      <c r="LX807" s="49"/>
      <c r="LY807" s="49"/>
      <c r="LZ807" s="49"/>
      <c r="MA807" s="49"/>
      <c r="MB807" s="49"/>
      <c r="MC807" s="49"/>
      <c r="MD807" s="49"/>
      <c r="ME807" s="49"/>
      <c r="MF807" s="49"/>
      <c r="MG807" s="49"/>
      <c r="MH807" s="49"/>
      <c r="MI807" s="49"/>
      <c r="MJ807" s="49"/>
      <c r="MK807" s="49"/>
      <c r="ML807" s="49"/>
      <c r="MM807" s="49"/>
      <c r="MN807" s="49"/>
      <c r="MO807" s="49"/>
      <c r="MP807" s="49"/>
      <c r="MQ807" s="49"/>
      <c r="MR807" s="49"/>
      <c r="MS807" s="49"/>
      <c r="MT807" s="49"/>
      <c r="MU807" s="49"/>
      <c r="MV807" s="49"/>
      <c r="MW807" s="49"/>
      <c r="MX807" s="49"/>
      <c r="MY807" s="49"/>
      <c r="MZ807" s="49"/>
      <c r="NA807" s="49"/>
      <c r="NB807" s="49"/>
      <c r="NC807" s="49"/>
      <c r="ND807" s="49"/>
      <c r="NE807" s="49"/>
      <c r="NF807" s="49"/>
      <c r="NG807" s="49"/>
      <c r="NH807" s="49"/>
      <c r="NI807" s="49"/>
      <c r="NJ807" s="49"/>
      <c r="NK807" s="49"/>
      <c r="NL807" s="49"/>
      <c r="NM807" s="49"/>
      <c r="NN807" s="49"/>
      <c r="NO807" s="49"/>
      <c r="NP807" s="49"/>
      <c r="NQ807" s="49"/>
      <c r="NR807" s="49"/>
      <c r="NS807" s="49"/>
      <c r="NT807" s="49"/>
      <c r="NU807" s="49"/>
      <c r="NV807" s="49"/>
      <c r="NW807" s="49"/>
      <c r="NX807" s="49"/>
      <c r="NY807" s="49"/>
      <c r="NZ807" s="49"/>
      <c r="OA807" s="49"/>
      <c r="OB807" s="49"/>
      <c r="OC807" s="49"/>
      <c r="OD807" s="49"/>
      <c r="OE807" s="49"/>
      <c r="OF807" s="49"/>
      <c r="OG807" s="49"/>
      <c r="OH807" s="49"/>
      <c r="OI807" s="49"/>
      <c r="OJ807" s="49"/>
      <c r="OK807" s="49"/>
      <c r="OL807" s="49"/>
      <c r="OM807" s="49"/>
      <c r="ON807" s="49"/>
      <c r="OO807" s="49"/>
      <c r="OP807" s="49"/>
      <c r="OQ807" s="49"/>
      <c r="OR807" s="49"/>
      <c r="OS807" s="49"/>
      <c r="OT807" s="49"/>
      <c r="OU807" s="49"/>
      <c r="OV807" s="49"/>
      <c r="OW807" s="49"/>
      <c r="OX807" s="49"/>
      <c r="OY807" s="49"/>
      <c r="OZ807" s="49"/>
      <c r="PA807" s="49"/>
      <c r="PB807" s="49"/>
      <c r="PC807" s="49"/>
      <c r="PD807" s="49"/>
      <c r="PE807" s="49"/>
      <c r="PF807" s="49"/>
      <c r="PG807" s="49"/>
      <c r="PH807" s="49"/>
      <c r="PI807" s="49"/>
      <c r="PJ807" s="49"/>
      <c r="PK807" s="49"/>
      <c r="PL807" s="49"/>
      <c r="PM807" s="49"/>
      <c r="PN807" s="49"/>
      <c r="PO807" s="49"/>
      <c r="PP807" s="49"/>
      <c r="PQ807" s="49"/>
      <c r="PR807" s="49"/>
      <c r="PS807" s="49"/>
      <c r="PT807" s="49"/>
      <c r="PU807" s="49"/>
      <c r="PV807" s="49"/>
      <c r="PW807" s="49"/>
      <c r="PX807" s="49"/>
      <c r="PY807" s="49"/>
      <c r="PZ807" s="49"/>
      <c r="QA807" s="49"/>
      <c r="QB807" s="49"/>
      <c r="QC807" s="49"/>
      <c r="QD807" s="49"/>
      <c r="QE807" s="49"/>
      <c r="QF807" s="49"/>
      <c r="QG807" s="49"/>
      <c r="QH807" s="49"/>
      <c r="QI807" s="49"/>
      <c r="QJ807" s="49"/>
      <c r="QK807" s="49"/>
      <c r="QL807" s="49"/>
      <c r="QM807" s="49"/>
      <c r="QN807" s="49"/>
      <c r="QO807" s="49"/>
      <c r="QP807" s="49"/>
      <c r="QQ807" s="49"/>
      <c r="QR807" s="49"/>
      <c r="QS807" s="49"/>
      <c r="QT807" s="49"/>
      <c r="QU807" s="49"/>
      <c r="QV807" s="49"/>
      <c r="QW807" s="49"/>
      <c r="QX807" s="49"/>
      <c r="QY807" s="49"/>
      <c r="QZ807" s="49"/>
      <c r="RA807" s="49"/>
      <c r="RB807" s="49"/>
      <c r="RC807" s="49"/>
      <c r="RD807" s="49"/>
      <c r="RE807" s="49"/>
      <c r="RF807" s="49"/>
      <c r="RG807" s="49"/>
      <c r="RH807" s="49"/>
      <c r="RI807" s="49"/>
      <c r="RJ807" s="49"/>
      <c r="RK807" s="49"/>
      <c r="RL807" s="49"/>
      <c r="RM807" s="49"/>
      <c r="RN807" s="49"/>
      <c r="RO807" s="49"/>
      <c r="RP807" s="49"/>
      <c r="RQ807" s="49"/>
      <c r="RR807" s="49"/>
      <c r="RS807" s="49"/>
      <c r="RT807" s="49"/>
      <c r="RU807" s="49"/>
      <c r="RV807" s="49"/>
      <c r="RW807" s="49"/>
      <c r="RX807" s="49"/>
      <c r="RY807" s="49"/>
      <c r="RZ807" s="49"/>
      <c r="SA807" s="49"/>
      <c r="SB807" s="49"/>
      <c r="SC807" s="49"/>
      <c r="SD807" s="49"/>
      <c r="SE807" s="49"/>
      <c r="SF807" s="49"/>
      <c r="SG807" s="49"/>
      <c r="SH807" s="49"/>
      <c r="SI807" s="49"/>
      <c r="SJ807" s="49"/>
      <c r="SK807" s="49"/>
      <c r="SL807" s="49"/>
      <c r="SM807" s="49"/>
      <c r="SN807" s="49"/>
      <c r="SO807" s="49"/>
      <c r="SP807" s="49"/>
      <c r="SQ807" s="49"/>
      <c r="SR807" s="49"/>
      <c r="SS807" s="49"/>
      <c r="ST807" s="49"/>
      <c r="SU807" s="49"/>
      <c r="SV807" s="49"/>
      <c r="SW807" s="49"/>
      <c r="SX807" s="49"/>
      <c r="SY807" s="49"/>
      <c r="SZ807" s="49"/>
      <c r="TA807" s="49"/>
      <c r="TB807" s="49"/>
      <c r="TC807" s="49"/>
      <c r="TD807" s="49"/>
      <c r="TE807" s="49"/>
      <c r="TF807" s="49"/>
      <c r="TG807" s="49"/>
      <c r="TH807" s="49"/>
      <c r="TI807" s="49"/>
      <c r="TJ807" s="49"/>
      <c r="TK807" s="49"/>
      <c r="TL807" s="49"/>
      <c r="TM807" s="49"/>
      <c r="TN807" s="49"/>
      <c r="TO807" s="49"/>
      <c r="TP807" s="49"/>
      <c r="TQ807" s="49"/>
      <c r="TR807" s="49"/>
      <c r="TS807" s="49"/>
      <c r="TT807" s="49"/>
      <c r="TU807" s="49"/>
      <c r="TV807" s="49"/>
      <c r="TW807" s="49"/>
      <c r="TX807" s="49"/>
      <c r="TY807" s="49"/>
      <c r="TZ807" s="49"/>
      <c r="UA807" s="49"/>
      <c r="UB807" s="49"/>
      <c r="UC807" s="49"/>
      <c r="UD807" s="49"/>
      <c r="UE807" s="49"/>
      <c r="UF807" s="49"/>
      <c r="UG807" s="49"/>
      <c r="UH807" s="49"/>
      <c r="UI807" s="49"/>
      <c r="UJ807" s="49"/>
      <c r="UK807" s="49"/>
      <c r="UL807" s="49"/>
      <c r="UM807" s="49"/>
      <c r="UN807" s="49"/>
      <c r="UO807" s="49"/>
      <c r="UP807" s="49"/>
      <c r="UQ807" s="49"/>
      <c r="UR807" s="49"/>
      <c r="US807" s="49"/>
      <c r="UT807" s="49"/>
      <c r="UU807" s="49"/>
      <c r="UV807" s="49"/>
      <c r="UW807" s="49"/>
      <c r="UX807" s="49"/>
      <c r="UY807" s="49"/>
      <c r="UZ807" s="49"/>
      <c r="VA807" s="49"/>
      <c r="VB807" s="49"/>
      <c r="VC807" s="49"/>
      <c r="VD807" s="49"/>
      <c r="VE807" s="49"/>
      <c r="VF807" s="49"/>
      <c r="VG807" s="49"/>
      <c r="VH807" s="49"/>
      <c r="VI807" s="49"/>
      <c r="VJ807" s="49"/>
      <c r="VK807" s="49"/>
      <c r="VL807" s="49"/>
      <c r="VM807" s="49"/>
      <c r="VN807" s="49"/>
      <c r="VO807" s="49"/>
      <c r="VP807" s="49"/>
      <c r="VQ807" s="49"/>
      <c r="VR807" s="49"/>
      <c r="VS807" s="49"/>
      <c r="VT807" s="49"/>
      <c r="VU807" s="49"/>
      <c r="VV807" s="49"/>
      <c r="VW807" s="49"/>
      <c r="VX807" s="49"/>
      <c r="VY807" s="49"/>
      <c r="VZ807" s="49"/>
      <c r="WA807" s="49"/>
      <c r="WB807" s="49"/>
      <c r="WC807" s="49"/>
      <c r="WD807" s="49"/>
      <c r="WE807" s="49"/>
      <c r="WF807" s="49"/>
      <c r="WG807" s="49"/>
      <c r="WH807" s="49"/>
      <c r="WI807" s="49"/>
      <c r="WJ807" s="49"/>
      <c r="WK807" s="49"/>
      <c r="WL807" s="49"/>
      <c r="WM807" s="49"/>
      <c r="WN807" s="49"/>
      <c r="WO807" s="49"/>
      <c r="WP807" s="49"/>
      <c r="WQ807" s="49"/>
      <c r="WR807" s="49"/>
      <c r="WS807" s="49"/>
      <c r="WT807" s="49"/>
      <c r="WU807" s="49"/>
      <c r="WV807" s="49"/>
      <c r="WW807" s="49"/>
      <c r="WX807" s="49"/>
      <c r="WY807" s="49"/>
      <c r="WZ807" s="49"/>
      <c r="XA807" s="49"/>
      <c r="XB807" s="49"/>
      <c r="XC807" s="49"/>
      <c r="XD807" s="49"/>
      <c r="XE807" s="49"/>
      <c r="XF807" s="49"/>
      <c r="XG807" s="49"/>
      <c r="XH807" s="49"/>
      <c r="XI807" s="49"/>
      <c r="XJ807" s="49"/>
      <c r="XK807" s="49"/>
      <c r="XL807" s="49"/>
      <c r="XM807" s="49"/>
      <c r="XN807" s="49"/>
      <c r="XO807" s="49"/>
      <c r="XP807" s="49"/>
      <c r="XQ807" s="49"/>
      <c r="XR807" s="49"/>
      <c r="XS807" s="49"/>
      <c r="XT807" s="49"/>
      <c r="XU807" s="49"/>
      <c r="XV807" s="49"/>
      <c r="XW807" s="49"/>
      <c r="XX807" s="49"/>
      <c r="XY807" s="49"/>
      <c r="XZ807" s="49"/>
      <c r="YA807" s="49"/>
      <c r="YB807" s="49"/>
      <c r="YC807" s="49"/>
      <c r="YD807" s="49"/>
      <c r="YE807" s="49"/>
      <c r="YF807" s="49"/>
      <c r="YG807" s="49"/>
      <c r="YH807" s="49"/>
      <c r="YI807" s="49"/>
      <c r="YJ807" s="49"/>
      <c r="YK807" s="49"/>
      <c r="YL807" s="49"/>
      <c r="YM807" s="49"/>
      <c r="YN807" s="49"/>
      <c r="YO807" s="49"/>
      <c r="YP807" s="49"/>
      <c r="YQ807" s="49"/>
      <c r="YR807" s="49"/>
      <c r="YS807" s="49"/>
      <c r="YT807" s="49"/>
      <c r="YU807" s="49"/>
      <c r="YV807" s="49"/>
      <c r="YW807" s="49"/>
      <c r="YX807" s="49"/>
      <c r="YY807" s="49"/>
      <c r="YZ807" s="49"/>
      <c r="ZA807" s="49"/>
      <c r="ZB807" s="49"/>
      <c r="ZC807" s="49"/>
      <c r="ZD807" s="49"/>
      <c r="ZE807" s="49"/>
      <c r="ZF807" s="49"/>
      <c r="ZG807" s="49"/>
      <c r="ZH807" s="49"/>
      <c r="ZI807" s="49"/>
      <c r="ZJ807" s="49"/>
      <c r="ZK807" s="49"/>
      <c r="ZL807" s="49"/>
      <c r="ZM807" s="49"/>
      <c r="ZN807" s="49"/>
      <c r="ZO807" s="49"/>
      <c r="ZP807" s="49"/>
      <c r="ZQ807" s="49"/>
      <c r="ZR807" s="49"/>
      <c r="ZS807" s="49"/>
      <c r="ZT807" s="49"/>
      <c r="ZU807" s="49"/>
      <c r="ZV807" s="49"/>
      <c r="ZW807" s="49"/>
      <c r="ZX807" s="49"/>
      <c r="ZY807" s="49"/>
      <c r="ZZ807" s="49"/>
      <c r="AAA807" s="49"/>
      <c r="AAB807" s="49"/>
      <c r="AAC807" s="49"/>
      <c r="AAD807" s="49"/>
      <c r="AAE807" s="49"/>
      <c r="AAF807" s="49"/>
      <c r="AAG807" s="49"/>
      <c r="AAH807" s="49"/>
      <c r="AAI807" s="49"/>
      <c r="AAJ807" s="49"/>
      <c r="AAK807" s="49"/>
      <c r="AAL807" s="49"/>
      <c r="AAM807" s="49"/>
      <c r="AAN807" s="49"/>
      <c r="AAO807" s="49"/>
      <c r="AAP807" s="49"/>
      <c r="AAQ807" s="49"/>
      <c r="AAR807" s="49"/>
      <c r="AAS807" s="49"/>
      <c r="AAT807" s="49"/>
      <c r="AAU807" s="49"/>
      <c r="AAV807" s="49"/>
      <c r="AAW807" s="49"/>
      <c r="AAX807" s="49"/>
      <c r="AAY807" s="49"/>
      <c r="AAZ807" s="49"/>
      <c r="ABA807" s="49"/>
      <c r="ABB807" s="49"/>
      <c r="ABC807" s="49"/>
      <c r="ABD807" s="49"/>
      <c r="ABE807" s="49"/>
      <c r="ABF807" s="49"/>
      <c r="ABG807" s="49"/>
      <c r="ABH807" s="49"/>
      <c r="ABI807" s="49"/>
      <c r="ABJ807" s="49"/>
      <c r="ABK807" s="49"/>
      <c r="ABL807" s="49"/>
      <c r="ABM807" s="49"/>
      <c r="ABN807" s="49"/>
      <c r="ABO807" s="49"/>
      <c r="ABP807" s="49"/>
      <c r="ABQ807" s="49"/>
      <c r="ABR807" s="49"/>
      <c r="ABS807" s="49"/>
      <c r="ABT807" s="49"/>
      <c r="ABU807" s="49"/>
      <c r="ABV807" s="49"/>
      <c r="ABW807" s="49"/>
      <c r="ABX807" s="49"/>
      <c r="ABY807" s="49"/>
      <c r="ABZ807" s="49"/>
      <c r="ACA807" s="49"/>
      <c r="ACB807" s="49"/>
      <c r="ACC807" s="49"/>
      <c r="ACD807" s="49"/>
      <c r="ACE807" s="49"/>
      <c r="ACF807" s="49"/>
      <c r="ACG807" s="49"/>
      <c r="ACH807" s="49"/>
      <c r="ACI807" s="49"/>
      <c r="ACJ807" s="49"/>
      <c r="ACK807" s="49"/>
      <c r="ACL807" s="49"/>
      <c r="ACM807" s="49"/>
      <c r="ACN807" s="49"/>
      <c r="ACO807" s="49"/>
      <c r="ACP807" s="49"/>
      <c r="ACQ807" s="49"/>
      <c r="ACR807" s="49"/>
      <c r="ACS807" s="49"/>
      <c r="ACT807" s="49"/>
      <c r="ACU807" s="49"/>
      <c r="ACV807" s="49"/>
      <c r="ACW807" s="49"/>
      <c r="ACX807" s="49"/>
      <c r="ACY807" s="49"/>
      <c r="ACZ807" s="49"/>
      <c r="ADA807" s="49"/>
      <c r="ADB807" s="49"/>
      <c r="ADC807" s="49"/>
      <c r="ADD807" s="49"/>
      <c r="ADE807" s="49"/>
      <c r="ADF807" s="49"/>
      <c r="ADG807" s="49"/>
      <c r="ADH807" s="49"/>
      <c r="ADI807" s="49"/>
      <c r="ADJ807" s="49"/>
      <c r="ADK807" s="49"/>
      <c r="ADL807" s="49"/>
      <c r="ADM807" s="49"/>
      <c r="ADN807" s="49"/>
      <c r="ADO807" s="49"/>
      <c r="ADP807" s="49"/>
      <c r="ADQ807" s="49"/>
      <c r="ADR807" s="49"/>
      <c r="ADS807" s="49"/>
      <c r="ADT807" s="49"/>
      <c r="ADU807" s="49"/>
      <c r="ADV807" s="49"/>
      <c r="ADW807" s="49"/>
      <c r="ADX807" s="49"/>
      <c r="ADY807" s="49"/>
      <c r="ADZ807" s="49"/>
      <c r="AEA807" s="49"/>
      <c r="AEB807" s="49"/>
      <c r="AEC807" s="49"/>
      <c r="AED807" s="49"/>
      <c r="AEE807" s="49"/>
      <c r="AEF807" s="49"/>
      <c r="AEG807" s="49"/>
      <c r="AEH807" s="49"/>
      <c r="AEI807" s="49"/>
      <c r="AEJ807" s="49"/>
      <c r="AEK807" s="49"/>
      <c r="AEL807" s="49"/>
      <c r="AEM807" s="49"/>
      <c r="AEN807" s="49"/>
      <c r="AEO807" s="49"/>
      <c r="AEP807" s="49"/>
      <c r="AEQ807" s="49"/>
      <c r="AER807" s="49"/>
      <c r="AES807" s="49"/>
      <c r="AET807" s="49"/>
      <c r="AEU807" s="49"/>
      <c r="AEV807" s="49"/>
      <c r="AEW807" s="49"/>
      <c r="AEX807" s="49"/>
      <c r="AEY807" s="49"/>
      <c r="AEZ807" s="49"/>
      <c r="AFA807" s="49"/>
      <c r="AFB807" s="49"/>
      <c r="AFC807" s="49"/>
      <c r="AFD807" s="49"/>
      <c r="AFE807" s="49"/>
      <c r="AFF807" s="49"/>
      <c r="AFG807" s="49"/>
      <c r="AFH807" s="49"/>
      <c r="AFI807" s="49"/>
      <c r="AFJ807" s="49"/>
      <c r="AFK807" s="49"/>
      <c r="AFL807" s="49"/>
      <c r="AFM807" s="49"/>
      <c r="AFN807" s="49"/>
      <c r="AFO807" s="49"/>
      <c r="AFP807" s="49"/>
      <c r="AFQ807" s="49"/>
      <c r="AFR807" s="49"/>
      <c r="AFS807" s="49"/>
      <c r="AFT807" s="49"/>
      <c r="AFU807" s="49"/>
      <c r="AFV807" s="49"/>
      <c r="AFW807" s="49"/>
      <c r="AFX807" s="49"/>
      <c r="AFY807" s="49"/>
      <c r="AFZ807" s="49"/>
      <c r="AGA807" s="49"/>
      <c r="AGB807" s="49"/>
      <c r="AGC807" s="49"/>
      <c r="AGD807" s="49"/>
      <c r="AGE807" s="49"/>
      <c r="AGF807" s="49"/>
      <c r="AGG807" s="49"/>
      <c r="AGH807" s="49"/>
      <c r="AGI807" s="49"/>
      <c r="AGJ807" s="49"/>
      <c r="AGK807" s="49"/>
      <c r="AGL807" s="49"/>
      <c r="AGM807" s="49"/>
      <c r="AGN807" s="49"/>
      <c r="AGO807" s="49"/>
      <c r="AGP807" s="49"/>
      <c r="AGQ807" s="49"/>
      <c r="AGR807" s="49"/>
      <c r="AGS807" s="49"/>
      <c r="AGT807" s="49"/>
      <c r="AGU807" s="49"/>
      <c r="AGV807" s="49"/>
      <c r="AGW807" s="49"/>
      <c r="AGX807" s="49"/>
      <c r="AGY807" s="49"/>
      <c r="AGZ807" s="49"/>
      <c r="AHA807" s="49"/>
      <c r="AHB807" s="49"/>
      <c r="AHC807" s="49"/>
      <c r="AHD807" s="49"/>
      <c r="AHE807" s="49"/>
      <c r="AHF807" s="49"/>
      <c r="AHG807" s="49"/>
      <c r="AHH807" s="49"/>
      <c r="AHI807" s="49"/>
      <c r="AHJ807" s="49"/>
      <c r="AHK807" s="49"/>
      <c r="AHL807" s="49"/>
      <c r="AHM807" s="49"/>
      <c r="AHN807" s="49"/>
      <c r="AHO807" s="49"/>
      <c r="AHP807" s="49"/>
      <c r="AHQ807" s="49"/>
      <c r="AHR807" s="49"/>
      <c r="AHS807" s="49"/>
      <c r="AHT807" s="49"/>
      <c r="AHU807" s="49"/>
      <c r="AHV807" s="49"/>
      <c r="AHW807" s="49"/>
      <c r="AHX807" s="49"/>
      <c r="AHY807" s="49"/>
      <c r="AHZ807" s="49"/>
      <c r="AIA807" s="49"/>
      <c r="AIB807" s="49"/>
      <c r="AIC807" s="49"/>
      <c r="AID807" s="49"/>
      <c r="AIE807" s="49"/>
      <c r="AIF807" s="49"/>
      <c r="AIG807" s="49"/>
      <c r="AIH807" s="49"/>
      <c r="AII807" s="49"/>
      <c r="AIJ807" s="49"/>
      <c r="AIK807" s="49"/>
      <c r="AIL807" s="49"/>
      <c r="AIM807" s="49"/>
      <c r="AIN807" s="49"/>
      <c r="AIO807" s="49"/>
      <c r="AIP807" s="49"/>
      <c r="AIQ807" s="49"/>
      <c r="AIR807" s="49"/>
      <c r="AIS807" s="49"/>
      <c r="AIT807" s="49"/>
      <c r="AIU807" s="49"/>
      <c r="AIV807" s="49"/>
      <c r="AIW807" s="49"/>
      <c r="AIX807" s="49"/>
      <c r="AIY807" s="49"/>
      <c r="AIZ807" s="49"/>
      <c r="AJA807" s="49"/>
      <c r="AJB807" s="49"/>
      <c r="AJC807" s="49"/>
      <c r="AJD807" s="49"/>
      <c r="AJE807" s="49"/>
      <c r="AJF807" s="49"/>
      <c r="AJG807" s="49"/>
      <c r="AJH807" s="49"/>
      <c r="AJI807" s="49"/>
      <c r="AJJ807" s="49"/>
      <c r="AJK807" s="49"/>
      <c r="AJL807" s="49"/>
      <c r="AJM807" s="49"/>
      <c r="AJN807" s="49"/>
      <c r="AJO807" s="49"/>
      <c r="AJP807" s="49"/>
      <c r="AJQ807" s="49"/>
      <c r="AJR807" s="49"/>
      <c r="AJS807" s="49"/>
      <c r="AJT807" s="49"/>
      <c r="AJU807" s="49"/>
      <c r="AJV807" s="49"/>
      <c r="AJW807" s="49"/>
      <c r="AJX807" s="49"/>
      <c r="AJY807" s="49"/>
      <c r="AJZ807" s="49"/>
      <c r="AKA807" s="49"/>
      <c r="AKB807" s="49"/>
      <c r="AKC807" s="49"/>
      <c r="AKD807" s="49"/>
      <c r="AKE807" s="49"/>
      <c r="AKF807" s="49"/>
      <c r="AKG807" s="49"/>
      <c r="AKH807" s="49"/>
      <c r="AKI807" s="49"/>
      <c r="AKJ807" s="49"/>
      <c r="AKK807" s="49"/>
      <c r="AKL807" s="49"/>
      <c r="AKM807" s="49"/>
      <c r="AKN807" s="49"/>
      <c r="AKO807" s="49"/>
      <c r="AKP807" s="49"/>
      <c r="AKQ807" s="49"/>
      <c r="AKR807" s="49"/>
      <c r="AKS807" s="49"/>
      <c r="AKT807" s="49"/>
      <c r="AKU807" s="49"/>
      <c r="AKV807" s="49"/>
      <c r="AKW807" s="49"/>
      <c r="AKX807" s="49"/>
      <c r="AKY807" s="49"/>
      <c r="AKZ807" s="49"/>
      <c r="ALA807" s="49"/>
      <c r="ALB807" s="49"/>
      <c r="ALC807" s="49"/>
      <c r="ALD807" s="49"/>
      <c r="ALE807" s="49"/>
      <c r="ALF807" s="49"/>
      <c r="ALG807" s="49"/>
      <c r="ALH807" s="49"/>
      <c r="ALI807" s="49"/>
      <c r="ALJ807" s="49"/>
      <c r="ALK807" s="49"/>
      <c r="ALL807" s="49"/>
      <c r="ALM807" s="49"/>
      <c r="ALN807" s="49"/>
      <c r="ALO807" s="49"/>
      <c r="ALP807" s="49"/>
      <c r="ALQ807" s="49"/>
      <c r="ALR807" s="49"/>
      <c r="ALS807" s="49"/>
      <c r="ALT807" s="49"/>
      <c r="ALU807" s="49"/>
      <c r="ALV807" s="49"/>
      <c r="ALW807" s="49"/>
      <c r="ALX807" s="49"/>
      <c r="ALY807" s="49"/>
      <c r="ALZ807" s="49"/>
      <c r="AMA807" s="49"/>
      <c r="AMB807" s="49"/>
      <c r="AMC807" s="49"/>
      <c r="AMD807" s="49"/>
      <c r="AME807" s="49"/>
      <c r="AMF807" s="49"/>
      <c r="AMG807" s="49"/>
      <c r="AMH807" s="49"/>
      <c r="AMI807" s="49"/>
      <c r="AMJ807" s="49"/>
      <c r="AMK807" s="49"/>
      <c r="AML807" s="49"/>
      <c r="AMM807" s="49"/>
      <c r="AMN807" s="49"/>
      <c r="AMO807" s="49"/>
      <c r="AMP807" s="49"/>
      <c r="AMQ807" s="49"/>
      <c r="AMR807" s="49"/>
      <c r="AMS807" s="49"/>
      <c r="AMT807" s="49"/>
      <c r="AMU807" s="49"/>
      <c r="AMV807" s="49"/>
      <c r="AMW807" s="49"/>
      <c r="AMX807" s="49"/>
      <c r="AMY807" s="49"/>
      <c r="AMZ807" s="49"/>
      <c r="ANA807" s="49"/>
      <c r="ANB807" s="49"/>
      <c r="ANC807" s="49"/>
      <c r="AND807" s="49"/>
      <c r="ANE807" s="49"/>
      <c r="ANF807" s="49"/>
      <c r="ANG807" s="49"/>
      <c r="ANH807" s="49"/>
      <c r="ANI807" s="49"/>
      <c r="ANJ807" s="49"/>
      <c r="ANK807" s="49"/>
      <c r="ANL807" s="49"/>
      <c r="ANM807" s="49"/>
      <c r="ANN807" s="49"/>
      <c r="ANO807" s="49"/>
      <c r="ANP807" s="49"/>
      <c r="ANQ807" s="49"/>
      <c r="ANR807" s="49"/>
      <c r="ANS807" s="49"/>
      <c r="ANT807" s="49"/>
      <c r="ANU807" s="49"/>
      <c r="ANV807" s="49"/>
      <c r="ANW807" s="49"/>
      <c r="ANX807" s="49"/>
      <c r="ANY807" s="49"/>
      <c r="ANZ807" s="49"/>
      <c r="AOA807" s="49"/>
      <c r="AOB807" s="49"/>
      <c r="AOC807" s="49"/>
      <c r="AOD807" s="49"/>
      <c r="AOE807" s="49"/>
      <c r="AOF807" s="49"/>
      <c r="AOG807" s="49"/>
      <c r="AOH807" s="49"/>
      <c r="AOI807" s="49"/>
      <c r="AOJ807" s="49"/>
      <c r="AOK807" s="49"/>
      <c r="AOL807" s="49"/>
      <c r="AOM807" s="49"/>
      <c r="AON807" s="49"/>
      <c r="AOO807" s="49"/>
      <c r="AOP807" s="49"/>
      <c r="AOQ807" s="49"/>
      <c r="AOR807" s="49"/>
      <c r="AOS807" s="49"/>
      <c r="AOT807" s="49"/>
      <c r="AOU807" s="49"/>
      <c r="AOV807" s="49"/>
      <c r="AOW807" s="49"/>
      <c r="AOX807" s="49"/>
      <c r="AOY807" s="49"/>
      <c r="AOZ807" s="49"/>
      <c r="APA807" s="49"/>
      <c r="APB807" s="49"/>
      <c r="APC807" s="49"/>
      <c r="APD807" s="49"/>
      <c r="APE807" s="49"/>
      <c r="APF807" s="49"/>
      <c r="APG807" s="49"/>
      <c r="APH807" s="49"/>
      <c r="API807" s="49"/>
      <c r="APJ807" s="49"/>
      <c r="APK807" s="49"/>
      <c r="APL807" s="49"/>
      <c r="APM807" s="49"/>
      <c r="APN807" s="49"/>
      <c r="APO807" s="49"/>
      <c r="APP807" s="49"/>
      <c r="APQ807" s="49"/>
      <c r="APR807" s="49"/>
      <c r="APS807" s="49"/>
      <c r="APT807" s="49"/>
      <c r="APU807" s="49"/>
      <c r="APV807" s="49"/>
      <c r="APW807" s="49"/>
      <c r="APX807" s="49"/>
      <c r="APY807" s="49"/>
      <c r="APZ807" s="49"/>
      <c r="AQA807" s="49"/>
      <c r="AQB807" s="49"/>
      <c r="AQC807" s="49"/>
      <c r="AQD807" s="49"/>
      <c r="AQE807" s="49"/>
      <c r="AQF807" s="49"/>
      <c r="AQG807" s="49"/>
      <c r="AQH807" s="49"/>
      <c r="AQI807" s="49"/>
      <c r="AQJ807" s="49"/>
      <c r="AQK807" s="49"/>
      <c r="AQL807" s="49"/>
      <c r="AQM807" s="49"/>
      <c r="AQN807" s="49"/>
      <c r="AQO807" s="49"/>
      <c r="AQP807" s="49"/>
      <c r="AQQ807" s="49"/>
      <c r="AQR807" s="49"/>
      <c r="AQS807" s="49"/>
      <c r="AQT807" s="49"/>
      <c r="AQU807" s="49"/>
      <c r="AQV807" s="49"/>
      <c r="AQW807" s="49"/>
      <c r="AQX807" s="49"/>
      <c r="AQY807" s="49"/>
      <c r="AQZ807" s="49"/>
      <c r="ARA807" s="49"/>
      <c r="ARB807" s="49"/>
      <c r="ARC807" s="49"/>
      <c r="ARD807" s="49"/>
      <c r="ARE807" s="49"/>
      <c r="ARF807" s="49"/>
      <c r="ARG807" s="49"/>
      <c r="ARH807" s="49"/>
      <c r="ARI807" s="49"/>
      <c r="ARJ807" s="49"/>
      <c r="ARK807" s="49"/>
      <c r="ARL807" s="49"/>
      <c r="ARM807" s="49"/>
      <c r="ARN807" s="49"/>
      <c r="ARO807" s="49"/>
      <c r="ARP807" s="49"/>
      <c r="ARQ807" s="49"/>
      <c r="ARR807" s="49"/>
      <c r="ARS807" s="49"/>
      <c r="ART807" s="49"/>
      <c r="ARU807" s="49"/>
      <c r="ARV807" s="49"/>
      <c r="ARW807" s="49"/>
      <c r="ARX807" s="49"/>
      <c r="ARY807" s="49"/>
      <c r="ARZ807" s="49"/>
      <c r="ASA807" s="49"/>
      <c r="ASB807" s="49"/>
      <c r="ASC807" s="49"/>
      <c r="ASD807" s="49"/>
      <c r="ASE807" s="49"/>
      <c r="ASF807" s="49"/>
      <c r="ASG807" s="49"/>
      <c r="ASH807" s="49"/>
      <c r="ASI807" s="49"/>
      <c r="ASJ807" s="49"/>
      <c r="ASK807" s="49"/>
      <c r="ASL807" s="49"/>
      <c r="ASM807" s="49"/>
      <c r="ASN807" s="49"/>
      <c r="ASO807" s="49"/>
      <c r="ASP807" s="49"/>
      <c r="ASQ807" s="49"/>
      <c r="ASR807" s="49"/>
      <c r="ASS807" s="49"/>
      <c r="AST807" s="49"/>
      <c r="ASU807" s="49"/>
      <c r="ASV807" s="49"/>
      <c r="ASW807" s="49"/>
      <c r="ASX807" s="49"/>
      <c r="ASY807" s="49"/>
      <c r="ASZ807" s="49"/>
      <c r="ATA807" s="49"/>
      <c r="ATB807" s="49"/>
      <c r="ATC807" s="49"/>
      <c r="ATD807" s="49"/>
      <c r="ATE807" s="49"/>
      <c r="ATF807" s="49"/>
      <c r="ATG807" s="49"/>
      <c r="ATH807" s="49"/>
      <c r="ATI807" s="49"/>
      <c r="ATJ807" s="49"/>
      <c r="ATK807" s="49"/>
      <c r="ATL807" s="49"/>
      <c r="ATM807" s="49"/>
      <c r="ATN807" s="49"/>
      <c r="ATO807" s="49"/>
      <c r="ATP807" s="49"/>
      <c r="ATQ807" s="49"/>
      <c r="ATR807" s="49"/>
      <c r="ATS807" s="49"/>
      <c r="ATT807" s="49"/>
      <c r="ATU807" s="49"/>
      <c r="ATV807" s="49"/>
      <c r="ATW807" s="49"/>
      <c r="ATX807" s="49"/>
      <c r="ATY807" s="49"/>
      <c r="ATZ807" s="49"/>
      <c r="AUA807" s="49"/>
      <c r="AUB807" s="49"/>
      <c r="AUC807" s="49"/>
      <c r="AUD807" s="49"/>
      <c r="AUE807" s="49"/>
      <c r="AUF807" s="49"/>
      <c r="AUG807" s="49"/>
      <c r="AUH807" s="49"/>
      <c r="AUI807" s="49"/>
      <c r="AUJ807" s="49"/>
      <c r="AUK807" s="49"/>
      <c r="AUL807" s="49"/>
      <c r="AUM807" s="49"/>
      <c r="AUN807" s="49"/>
      <c r="AUO807" s="49"/>
      <c r="AUP807" s="49"/>
      <c r="AUQ807" s="49"/>
      <c r="AUR807" s="49"/>
      <c r="AUS807" s="49"/>
      <c r="AUT807" s="49"/>
      <c r="AUU807" s="49"/>
      <c r="AUV807" s="49"/>
      <c r="AUW807" s="49"/>
      <c r="AUX807" s="49"/>
      <c r="AUY807" s="49"/>
      <c r="AUZ807" s="49"/>
      <c r="AVA807" s="49"/>
      <c r="AVB807" s="49"/>
      <c r="AVC807" s="49"/>
      <c r="AVD807" s="49"/>
      <c r="AVE807" s="49"/>
      <c r="AVF807" s="49"/>
      <c r="AVG807" s="49"/>
      <c r="AVH807" s="49"/>
      <c r="AVI807" s="49"/>
      <c r="AVJ807" s="49"/>
      <c r="AVK807" s="49"/>
      <c r="AVL807" s="49"/>
      <c r="AVM807" s="49"/>
      <c r="AVN807" s="49"/>
      <c r="AVO807" s="49"/>
      <c r="AVP807" s="49"/>
      <c r="AVQ807" s="49"/>
      <c r="AVR807" s="49"/>
      <c r="AVS807" s="49"/>
      <c r="AVT807" s="49"/>
      <c r="AVU807" s="49"/>
      <c r="AVV807" s="49"/>
      <c r="AVW807" s="49"/>
      <c r="AVX807" s="49"/>
      <c r="AVY807" s="49"/>
      <c r="AVZ807" s="49"/>
      <c r="AWA807" s="49"/>
      <c r="AWB807" s="49"/>
      <c r="AWC807" s="49"/>
      <c r="AWD807" s="49"/>
      <c r="AWE807" s="49"/>
      <c r="AWF807" s="49"/>
      <c r="AWG807" s="49"/>
      <c r="AWH807" s="49"/>
      <c r="AWI807" s="49"/>
      <c r="AWJ807" s="49"/>
      <c r="AWK807" s="49"/>
      <c r="AWL807" s="49"/>
      <c r="AWM807" s="49"/>
      <c r="AWN807" s="49"/>
      <c r="AWO807" s="49"/>
      <c r="AWP807" s="49"/>
      <c r="AWQ807" s="49"/>
      <c r="AWR807" s="49"/>
      <c r="AWS807" s="49"/>
      <c r="AWT807" s="49"/>
      <c r="AWU807" s="49"/>
      <c r="AWV807" s="49"/>
      <c r="AWW807" s="49"/>
      <c r="AWX807" s="49"/>
      <c r="AWY807" s="49"/>
      <c r="AWZ807" s="49"/>
      <c r="AXA807" s="49"/>
      <c r="AXB807" s="49"/>
      <c r="AXC807" s="49"/>
      <c r="AXD807" s="49"/>
      <c r="AXE807" s="49"/>
      <c r="AXF807" s="49"/>
      <c r="AXG807" s="49"/>
      <c r="AXH807" s="49"/>
      <c r="AXI807" s="49"/>
      <c r="AXJ807" s="49"/>
      <c r="AXK807" s="49"/>
      <c r="AXL807" s="49"/>
      <c r="AXM807" s="49"/>
      <c r="AXN807" s="49"/>
      <c r="AXO807" s="49"/>
      <c r="AXP807" s="49"/>
      <c r="AXQ807" s="49"/>
      <c r="AXR807" s="49"/>
      <c r="AXS807" s="49"/>
      <c r="AXT807" s="49"/>
      <c r="AXU807" s="49"/>
      <c r="AXV807" s="49"/>
      <c r="AXW807" s="49"/>
      <c r="AXX807" s="49"/>
      <c r="AXY807" s="49"/>
      <c r="AXZ807" s="49"/>
      <c r="AYA807" s="49"/>
      <c r="AYB807" s="49"/>
      <c r="AYC807" s="49"/>
      <c r="AYD807" s="49"/>
      <c r="AYE807" s="49"/>
      <c r="AYF807" s="49"/>
      <c r="AYG807" s="49"/>
      <c r="AYH807" s="49"/>
      <c r="AYI807" s="49"/>
      <c r="AYJ807" s="49"/>
      <c r="AYK807" s="49"/>
      <c r="AYL807" s="49"/>
      <c r="AYM807" s="49"/>
      <c r="AYN807" s="49"/>
      <c r="AYO807" s="49"/>
      <c r="AYP807" s="49"/>
      <c r="AYQ807" s="49"/>
      <c r="AYR807" s="49"/>
      <c r="AYS807" s="49"/>
      <c r="AYT807" s="49"/>
      <c r="AYU807" s="49"/>
      <c r="AYV807" s="49"/>
      <c r="AYW807" s="49"/>
      <c r="AYX807" s="49"/>
      <c r="AYY807" s="49"/>
      <c r="AYZ807" s="49"/>
      <c r="AZA807" s="49"/>
      <c r="AZB807" s="49"/>
      <c r="AZC807" s="49"/>
      <c r="AZD807" s="49"/>
      <c r="AZE807" s="49"/>
      <c r="AZF807" s="49"/>
      <c r="AZG807" s="49"/>
      <c r="AZH807" s="49"/>
      <c r="AZI807" s="49"/>
      <c r="AZJ807" s="49"/>
      <c r="AZK807" s="49"/>
      <c r="AZL807" s="49"/>
      <c r="AZM807" s="49"/>
      <c r="AZN807" s="49"/>
      <c r="AZO807" s="49"/>
      <c r="AZP807" s="49"/>
      <c r="AZQ807" s="49"/>
      <c r="AZR807" s="49"/>
      <c r="AZS807" s="49"/>
      <c r="AZT807" s="49"/>
      <c r="AZU807" s="49"/>
      <c r="AZV807" s="49"/>
      <c r="AZW807" s="49"/>
      <c r="AZX807" s="49"/>
      <c r="AZY807" s="49"/>
      <c r="AZZ807" s="49"/>
      <c r="BAA807" s="49"/>
      <c r="BAB807" s="49"/>
      <c r="BAC807" s="49"/>
      <c r="BAD807" s="49"/>
      <c r="BAE807" s="49"/>
      <c r="BAF807" s="49"/>
      <c r="BAG807" s="49"/>
      <c r="BAH807" s="49"/>
      <c r="BAI807" s="49"/>
      <c r="BAJ807" s="49"/>
      <c r="BAK807" s="49"/>
      <c r="BAL807" s="49"/>
      <c r="BAM807" s="49"/>
      <c r="BAN807" s="49"/>
      <c r="BAO807" s="49"/>
      <c r="BAP807" s="49"/>
      <c r="BAQ807" s="49"/>
      <c r="BAR807" s="49"/>
      <c r="BAS807" s="49"/>
      <c r="BAT807" s="49"/>
      <c r="BAU807" s="49"/>
      <c r="BAV807" s="49"/>
      <c r="BAW807" s="49"/>
      <c r="BAX807" s="49"/>
      <c r="BAY807" s="49"/>
      <c r="BAZ807" s="49"/>
      <c r="BBA807" s="49"/>
      <c r="BBB807" s="49"/>
      <c r="BBC807" s="49"/>
      <c r="BBD807" s="49"/>
      <c r="BBE807" s="49"/>
      <c r="BBF807" s="49"/>
      <c r="BBG807" s="49"/>
      <c r="BBH807" s="49"/>
      <c r="BBI807" s="49"/>
      <c r="BBJ807" s="49"/>
      <c r="BBK807" s="49"/>
      <c r="BBL807" s="49"/>
      <c r="BBM807" s="49"/>
      <c r="BBN807" s="49"/>
      <c r="BBO807" s="49"/>
      <c r="BBP807" s="49"/>
      <c r="BBQ807" s="49"/>
      <c r="BBR807" s="49"/>
      <c r="BBS807" s="49"/>
      <c r="BBT807" s="49"/>
      <c r="BBU807" s="49"/>
      <c r="BBV807" s="49"/>
      <c r="BBW807" s="49"/>
      <c r="BBX807" s="49"/>
      <c r="BBY807" s="49"/>
      <c r="BBZ807" s="49"/>
      <c r="BCA807" s="49"/>
      <c r="BCB807" s="49"/>
      <c r="BCC807" s="49"/>
      <c r="BCD807" s="49"/>
      <c r="BCE807" s="49"/>
      <c r="BCF807" s="49"/>
      <c r="BCG807" s="49"/>
      <c r="BCH807" s="49"/>
      <c r="BCI807" s="49"/>
      <c r="BCJ807" s="49"/>
      <c r="BCK807" s="49"/>
      <c r="BCL807" s="49"/>
      <c r="BCM807" s="49"/>
      <c r="BCN807" s="49"/>
      <c r="BCO807" s="49"/>
      <c r="BCP807" s="49"/>
      <c r="BCQ807" s="49"/>
      <c r="BCR807" s="49"/>
      <c r="BCS807" s="49"/>
      <c r="BCT807" s="49"/>
      <c r="BCU807" s="49"/>
      <c r="BCV807" s="49"/>
      <c r="BCW807" s="49"/>
      <c r="BCX807" s="49"/>
      <c r="BCY807" s="49"/>
      <c r="BCZ807" s="49"/>
      <c r="BDA807" s="49"/>
      <c r="BDB807" s="49"/>
      <c r="BDC807" s="49"/>
      <c r="BDD807" s="49"/>
      <c r="BDE807" s="49"/>
      <c r="BDF807" s="49"/>
      <c r="BDG807" s="49"/>
      <c r="BDH807" s="49"/>
      <c r="BDI807" s="49"/>
      <c r="BDJ807" s="49"/>
      <c r="BDK807" s="49"/>
      <c r="BDL807" s="49"/>
      <c r="BDM807" s="49"/>
      <c r="BDN807" s="49"/>
      <c r="BDO807" s="49"/>
      <c r="BDP807" s="49"/>
      <c r="BDQ807" s="49"/>
      <c r="BDR807" s="49"/>
      <c r="BDS807" s="49"/>
      <c r="BDT807" s="49"/>
      <c r="BDU807" s="49"/>
      <c r="BDV807" s="49"/>
      <c r="BDW807" s="49"/>
      <c r="BDX807" s="49"/>
      <c r="BDY807" s="49"/>
      <c r="BDZ807" s="49"/>
      <c r="BEA807" s="49"/>
      <c r="BEB807" s="49"/>
      <c r="BEC807" s="49"/>
      <c r="BED807" s="49"/>
      <c r="BEE807" s="49"/>
      <c r="BEF807" s="49"/>
      <c r="BEG807" s="49"/>
      <c r="BEH807" s="49"/>
      <c r="BEI807" s="49"/>
      <c r="BEJ807" s="49"/>
      <c r="BEK807" s="49"/>
      <c r="BEL807" s="49"/>
      <c r="BEM807" s="49"/>
      <c r="BEN807" s="49"/>
      <c r="BEO807" s="49"/>
      <c r="BEP807" s="49"/>
      <c r="BEQ807" s="49"/>
      <c r="BER807" s="49"/>
      <c r="BES807" s="49"/>
      <c r="BET807" s="49"/>
      <c r="BEU807" s="49"/>
      <c r="BEV807" s="49"/>
      <c r="BEW807" s="49"/>
      <c r="BEX807" s="49"/>
      <c r="BEY807" s="49"/>
      <c r="BEZ807" s="49"/>
      <c r="BFA807" s="49"/>
      <c r="BFB807" s="49"/>
      <c r="BFC807" s="49"/>
      <c r="BFD807" s="49"/>
      <c r="BFE807" s="49"/>
      <c r="BFF807" s="49"/>
      <c r="BFG807" s="49"/>
      <c r="BFH807" s="49"/>
      <c r="BFI807" s="49"/>
      <c r="BFJ807" s="49"/>
      <c r="BFK807" s="49"/>
      <c r="BFL807" s="49"/>
      <c r="BFM807" s="49"/>
      <c r="BFN807" s="49"/>
      <c r="BFO807" s="49"/>
      <c r="BFP807" s="49"/>
      <c r="BFQ807" s="49"/>
      <c r="BFR807" s="49"/>
      <c r="BFS807" s="49"/>
      <c r="BFT807" s="49"/>
      <c r="BFU807" s="49"/>
      <c r="BFV807" s="49"/>
      <c r="BFW807" s="49"/>
      <c r="BFX807" s="49"/>
      <c r="BFY807" s="49"/>
      <c r="BFZ807" s="49"/>
      <c r="BGA807" s="49"/>
      <c r="BGB807" s="49"/>
      <c r="BGC807" s="49"/>
      <c r="BGD807" s="49"/>
      <c r="BGE807" s="49"/>
      <c r="BGF807" s="49"/>
      <c r="BGG807" s="49"/>
      <c r="BGH807" s="49"/>
      <c r="BGI807" s="49"/>
      <c r="BGJ807" s="49"/>
      <c r="BGK807" s="49"/>
      <c r="BGL807" s="49"/>
      <c r="BGM807" s="49"/>
      <c r="BGN807" s="49"/>
      <c r="BGO807" s="49"/>
      <c r="BGP807" s="49"/>
      <c r="BGQ807" s="49"/>
      <c r="BGR807" s="49"/>
      <c r="BGS807" s="49"/>
      <c r="BGT807" s="49"/>
      <c r="BGU807" s="49"/>
      <c r="BGV807" s="49"/>
      <c r="BGW807" s="49"/>
      <c r="BGX807" s="49"/>
      <c r="BGY807" s="49"/>
      <c r="BGZ807" s="49"/>
      <c r="BHA807" s="49"/>
      <c r="BHB807" s="49"/>
      <c r="BHC807" s="49"/>
      <c r="BHD807" s="49"/>
      <c r="BHE807" s="49"/>
      <c r="BHF807" s="49"/>
      <c r="BHG807" s="49"/>
      <c r="BHH807" s="49"/>
      <c r="BHI807" s="49"/>
      <c r="BHJ807" s="49"/>
      <c r="BHK807" s="49"/>
      <c r="BHL807" s="49"/>
      <c r="BHM807" s="49"/>
      <c r="BHN807" s="49"/>
      <c r="BHO807" s="49"/>
      <c r="BHP807" s="49"/>
      <c r="BHQ807" s="49"/>
      <c r="BHR807" s="49"/>
      <c r="BHS807" s="49"/>
      <c r="BHT807" s="49"/>
      <c r="BHU807" s="49"/>
      <c r="BHV807" s="49"/>
      <c r="BHW807" s="49"/>
      <c r="BHX807" s="49"/>
      <c r="BHY807" s="49"/>
      <c r="BHZ807" s="49"/>
      <c r="BIA807" s="49"/>
      <c r="BIB807" s="49"/>
      <c r="BIC807" s="49"/>
      <c r="BID807" s="49"/>
      <c r="BIE807" s="49"/>
      <c r="BIF807" s="49"/>
      <c r="BIG807" s="49"/>
      <c r="BIH807" s="49"/>
      <c r="BII807" s="49"/>
      <c r="BIJ807" s="49"/>
      <c r="BIK807" s="49"/>
      <c r="BIL807" s="49"/>
      <c r="BIM807" s="49"/>
      <c r="BIN807" s="49"/>
      <c r="BIO807" s="49"/>
      <c r="BIP807" s="49"/>
      <c r="BIQ807" s="49"/>
      <c r="BIR807" s="49"/>
      <c r="BIS807" s="49"/>
      <c r="BIT807" s="49"/>
      <c r="BIU807" s="49"/>
      <c r="BIV807" s="49"/>
      <c r="BIW807" s="49"/>
      <c r="BIX807" s="49"/>
      <c r="BIY807" s="49"/>
      <c r="BIZ807" s="49"/>
      <c r="BJA807" s="49"/>
      <c r="BJB807" s="49"/>
      <c r="BJC807" s="49"/>
      <c r="BJD807" s="49"/>
      <c r="BJE807" s="49"/>
      <c r="BJF807" s="49"/>
      <c r="BJG807" s="49"/>
      <c r="BJH807" s="49"/>
      <c r="BJI807" s="49"/>
      <c r="BJJ807" s="49"/>
      <c r="BJK807" s="49"/>
      <c r="BJL807" s="49"/>
      <c r="BJM807" s="49"/>
      <c r="BJN807" s="49"/>
      <c r="BJO807" s="49"/>
      <c r="BJP807" s="49"/>
      <c r="BJQ807" s="49"/>
      <c r="BJR807" s="49"/>
      <c r="BJS807" s="49"/>
      <c r="BJT807" s="49"/>
      <c r="BJU807" s="49"/>
      <c r="BJV807" s="49"/>
      <c r="BJW807" s="49"/>
      <c r="BJX807" s="49"/>
      <c r="BJY807" s="49"/>
      <c r="BJZ807" s="49"/>
      <c r="BKA807" s="49"/>
      <c r="BKB807" s="49"/>
      <c r="BKC807" s="49"/>
      <c r="BKD807" s="49"/>
      <c r="BKE807" s="49"/>
      <c r="BKF807" s="49"/>
      <c r="BKG807" s="49"/>
      <c r="BKH807" s="49"/>
      <c r="BKI807" s="49"/>
      <c r="BKJ807" s="49"/>
      <c r="BKK807" s="49"/>
      <c r="BKL807" s="49"/>
      <c r="BKM807" s="49"/>
      <c r="BKN807" s="49"/>
      <c r="BKO807" s="49"/>
      <c r="BKP807" s="49"/>
      <c r="BKQ807" s="49"/>
      <c r="BKR807" s="49"/>
      <c r="BKS807" s="49"/>
      <c r="BKT807" s="49"/>
      <c r="BKU807" s="49"/>
      <c r="BKV807" s="49"/>
      <c r="BKW807" s="49"/>
      <c r="BKX807" s="49"/>
      <c r="BKY807" s="49"/>
      <c r="BKZ807" s="49"/>
      <c r="BLA807" s="49"/>
      <c r="BLB807" s="49"/>
      <c r="BLC807" s="49"/>
      <c r="BLD807" s="49"/>
      <c r="BLE807" s="49"/>
      <c r="BLF807" s="49"/>
      <c r="BLG807" s="49"/>
      <c r="BLH807" s="49"/>
      <c r="BLI807" s="49"/>
      <c r="BLJ807" s="49"/>
      <c r="BLK807" s="49"/>
      <c r="BLL807" s="49"/>
      <c r="BLM807" s="49"/>
      <c r="BLN807" s="49"/>
      <c r="BLO807" s="49"/>
      <c r="BLP807" s="49"/>
      <c r="BLQ807" s="49"/>
      <c r="BLR807" s="49"/>
      <c r="BLS807" s="49"/>
      <c r="BLT807" s="49"/>
      <c r="BLU807" s="49"/>
      <c r="BLV807" s="49"/>
      <c r="BLW807" s="49"/>
      <c r="BLX807" s="49"/>
      <c r="BLY807" s="49"/>
      <c r="BLZ807" s="49"/>
      <c r="BMA807" s="49"/>
      <c r="BMB807" s="49"/>
      <c r="BMC807" s="49"/>
      <c r="BMD807" s="49"/>
      <c r="BME807" s="49"/>
      <c r="BMF807" s="49"/>
      <c r="BMG807" s="49"/>
      <c r="BMH807" s="49"/>
      <c r="BMI807" s="49"/>
      <c r="BMJ807" s="49"/>
      <c r="BMK807" s="49"/>
      <c r="BML807" s="49"/>
      <c r="BMM807" s="49"/>
      <c r="BMN807" s="49"/>
      <c r="BMO807" s="49"/>
      <c r="BMP807" s="49"/>
      <c r="BMQ807" s="49"/>
      <c r="BMR807" s="49"/>
      <c r="BMS807" s="49"/>
      <c r="BMT807" s="49"/>
      <c r="BMU807" s="49"/>
      <c r="BMV807" s="49"/>
      <c r="BMW807" s="49"/>
      <c r="BMX807" s="49"/>
      <c r="BMY807" s="49"/>
      <c r="BMZ807" s="49"/>
      <c r="BNA807" s="49"/>
      <c r="BNB807" s="49"/>
      <c r="BNC807" s="49"/>
      <c r="BND807" s="49"/>
      <c r="BNE807" s="49"/>
      <c r="BNF807" s="49"/>
      <c r="BNG807" s="49"/>
      <c r="BNH807" s="49"/>
      <c r="BNI807" s="49"/>
      <c r="BNJ807" s="49"/>
      <c r="BNK807" s="49"/>
      <c r="BNL807" s="49"/>
      <c r="BNM807" s="49"/>
      <c r="BNN807" s="49"/>
      <c r="BNO807" s="49"/>
      <c r="BNP807" s="49"/>
      <c r="BNQ807" s="49"/>
      <c r="BNR807" s="49"/>
      <c r="BNS807" s="49"/>
      <c r="BNT807" s="49"/>
      <c r="BNU807" s="49"/>
      <c r="BNV807" s="49"/>
      <c r="BNW807" s="49"/>
      <c r="BNX807" s="49"/>
      <c r="BNY807" s="49"/>
      <c r="BNZ807" s="49"/>
      <c r="BOA807" s="49"/>
      <c r="BOB807" s="49"/>
      <c r="BOC807" s="49"/>
      <c r="BOD807" s="49"/>
      <c r="BOE807" s="49"/>
      <c r="BOF807" s="49"/>
      <c r="BOG807" s="49"/>
      <c r="BOH807" s="49"/>
      <c r="BOI807" s="49"/>
      <c r="BOJ807" s="49"/>
      <c r="BOK807" s="49"/>
      <c r="BOL807" s="49"/>
      <c r="BOM807" s="49"/>
      <c r="BON807" s="49"/>
      <c r="BOO807" s="49"/>
      <c r="BOP807" s="49"/>
      <c r="BOQ807" s="49"/>
      <c r="BOR807" s="49"/>
      <c r="BOS807" s="49"/>
      <c r="BOT807" s="49"/>
      <c r="BOU807" s="49"/>
      <c r="BOV807" s="49"/>
      <c r="BOW807" s="49"/>
      <c r="BOX807" s="49"/>
      <c r="BOY807" s="49"/>
      <c r="BOZ807" s="49"/>
      <c r="BPA807" s="49"/>
      <c r="BPB807" s="49"/>
      <c r="BPC807" s="49"/>
      <c r="BPD807" s="49"/>
      <c r="BPE807" s="49"/>
      <c r="BPF807" s="49"/>
      <c r="BPG807" s="49"/>
      <c r="BPH807" s="49"/>
      <c r="BPI807" s="49"/>
      <c r="BPJ807" s="49"/>
      <c r="BPK807" s="49"/>
      <c r="BPL807" s="49"/>
      <c r="BPM807" s="49"/>
      <c r="BPN807" s="49"/>
      <c r="BPO807" s="49"/>
      <c r="BPP807" s="49"/>
      <c r="BPQ807" s="49"/>
      <c r="BPR807" s="49"/>
      <c r="BPS807" s="49"/>
      <c r="BPT807" s="49"/>
      <c r="BPU807" s="49"/>
      <c r="BPV807" s="49"/>
      <c r="BPW807" s="49"/>
      <c r="BPX807" s="49"/>
      <c r="BPY807" s="49"/>
      <c r="BPZ807" s="49"/>
      <c r="BQA807" s="49"/>
      <c r="BQB807" s="49"/>
      <c r="BQC807" s="49"/>
      <c r="BQD807" s="49"/>
      <c r="BQE807" s="49"/>
      <c r="BQF807" s="49"/>
      <c r="BQG807" s="49"/>
      <c r="BQH807" s="49"/>
      <c r="BQI807" s="49"/>
      <c r="BQJ807" s="49"/>
      <c r="BQK807" s="49"/>
      <c r="BQL807" s="49"/>
      <c r="BQM807" s="49"/>
      <c r="BQN807" s="49"/>
      <c r="BQO807" s="49"/>
      <c r="BQP807" s="49"/>
      <c r="BQQ807" s="49"/>
      <c r="BQR807" s="49"/>
      <c r="BQS807" s="49"/>
      <c r="BQT807" s="49"/>
      <c r="BQU807" s="49"/>
      <c r="BQV807" s="49"/>
      <c r="BQW807" s="49"/>
      <c r="BQX807" s="49"/>
      <c r="BQY807" s="49"/>
      <c r="BQZ807" s="49"/>
      <c r="BRA807" s="49"/>
      <c r="BRB807" s="49"/>
      <c r="BRC807" s="49"/>
      <c r="BRD807" s="49"/>
      <c r="BRE807" s="49"/>
      <c r="BRF807" s="49"/>
      <c r="BRG807" s="49"/>
      <c r="BRH807" s="49"/>
      <c r="BRI807" s="49"/>
      <c r="BRJ807" s="49"/>
      <c r="BRK807" s="49"/>
      <c r="BRL807" s="49"/>
      <c r="BRM807" s="49"/>
      <c r="BRN807" s="49"/>
      <c r="BRO807" s="49"/>
      <c r="BRP807" s="49"/>
      <c r="BRQ807" s="49"/>
      <c r="BRR807" s="49"/>
      <c r="BRS807" s="49"/>
      <c r="BRT807" s="49"/>
      <c r="BRU807" s="49"/>
      <c r="BRV807" s="49"/>
      <c r="BRW807" s="49"/>
      <c r="BRX807" s="49"/>
      <c r="BRY807" s="49"/>
      <c r="BRZ807" s="49"/>
      <c r="BSA807" s="49"/>
      <c r="BSB807" s="49"/>
      <c r="BSC807" s="49"/>
      <c r="BSD807" s="49"/>
      <c r="BSE807" s="49"/>
      <c r="BSF807" s="49"/>
      <c r="BSG807" s="49"/>
      <c r="BSH807" s="49"/>
      <c r="BSI807" s="49"/>
      <c r="BSJ807" s="49"/>
      <c r="BSK807" s="49"/>
      <c r="BSL807" s="49"/>
      <c r="BSM807" s="49"/>
      <c r="BSN807" s="49"/>
      <c r="BSO807" s="49"/>
      <c r="BSP807" s="49"/>
      <c r="BSQ807" s="49"/>
      <c r="BSR807" s="49"/>
      <c r="BSS807" s="49"/>
      <c r="BST807" s="49"/>
      <c r="BSU807" s="49"/>
      <c r="BSV807" s="49"/>
      <c r="BSW807" s="49"/>
      <c r="BSX807" s="49"/>
      <c r="BSY807" s="49"/>
      <c r="BSZ807" s="49"/>
      <c r="BTA807" s="49"/>
      <c r="BTB807" s="49"/>
      <c r="BTC807" s="49"/>
      <c r="BTD807" s="49"/>
      <c r="BTE807" s="49"/>
      <c r="BTF807" s="49"/>
      <c r="BTG807" s="49"/>
      <c r="BTH807" s="49"/>
      <c r="BTI807" s="49"/>
      <c r="BTJ807" s="49"/>
      <c r="BTK807" s="49"/>
      <c r="BTL807" s="49"/>
      <c r="BTM807" s="49"/>
      <c r="BTN807" s="49"/>
      <c r="BTO807" s="49"/>
      <c r="BTP807" s="49"/>
      <c r="BTQ807" s="49"/>
      <c r="BTR807" s="49"/>
      <c r="BTS807" s="49"/>
      <c r="BTT807" s="49"/>
      <c r="BTU807" s="49"/>
      <c r="BTV807" s="49"/>
      <c r="BTW807" s="49"/>
      <c r="BTX807" s="49"/>
      <c r="BTY807" s="49"/>
      <c r="BTZ807" s="49"/>
      <c r="BUA807" s="49"/>
      <c r="BUB807" s="49"/>
      <c r="BUC807" s="49"/>
      <c r="BUD807" s="49"/>
      <c r="BUE807" s="49"/>
      <c r="BUF807" s="49"/>
      <c r="BUG807" s="49"/>
      <c r="BUH807" s="49"/>
      <c r="BUI807" s="49"/>
      <c r="BUJ807" s="49"/>
      <c r="BUK807" s="49"/>
      <c r="BUL807" s="49"/>
      <c r="BUM807" s="49"/>
      <c r="BUN807" s="49"/>
      <c r="BUO807" s="49"/>
      <c r="BUP807" s="49"/>
      <c r="BUQ807" s="49"/>
      <c r="BUR807" s="49"/>
      <c r="BUS807" s="49"/>
      <c r="BUT807" s="49"/>
      <c r="BUU807" s="49"/>
      <c r="BUV807" s="49"/>
      <c r="BUW807" s="49"/>
      <c r="BUX807" s="49"/>
      <c r="BUY807" s="49"/>
      <c r="BUZ807" s="49"/>
      <c r="BVA807" s="49"/>
      <c r="BVB807" s="49"/>
      <c r="BVC807" s="49"/>
      <c r="BVD807" s="49"/>
      <c r="BVE807" s="49"/>
      <c r="BVF807" s="49"/>
      <c r="BVG807" s="49"/>
      <c r="BVH807" s="49"/>
      <c r="BVI807" s="49"/>
      <c r="BVJ807" s="49"/>
      <c r="BVK807" s="49"/>
      <c r="BVL807" s="49"/>
      <c r="BVM807" s="49"/>
      <c r="BVN807" s="49"/>
      <c r="BVO807" s="49"/>
      <c r="BVP807" s="49"/>
      <c r="BVQ807" s="49"/>
      <c r="BVR807" s="49"/>
      <c r="BVS807" s="49"/>
      <c r="BVT807" s="49"/>
      <c r="BVU807" s="49"/>
      <c r="BVV807" s="49"/>
      <c r="BVW807" s="49"/>
      <c r="BVX807" s="49"/>
      <c r="BVY807" s="49"/>
      <c r="BVZ807" s="49"/>
      <c r="BWA807" s="49"/>
      <c r="BWB807" s="49"/>
      <c r="BWC807" s="49"/>
      <c r="BWD807" s="49"/>
      <c r="BWE807" s="49"/>
      <c r="BWF807" s="49"/>
      <c r="BWG807" s="49"/>
      <c r="BWH807" s="49"/>
      <c r="BWI807" s="49"/>
      <c r="BWJ807" s="49"/>
      <c r="BWK807" s="49"/>
      <c r="BWL807" s="49"/>
      <c r="BWM807" s="49"/>
      <c r="BWN807" s="49"/>
      <c r="BWO807" s="49"/>
      <c r="BWP807" s="49"/>
      <c r="BWQ807" s="49"/>
      <c r="BWR807" s="49"/>
      <c r="BWS807" s="49"/>
      <c r="BWT807" s="49"/>
      <c r="BWU807" s="49"/>
      <c r="BWV807" s="49"/>
      <c r="BWW807" s="49"/>
      <c r="BWX807" s="49"/>
      <c r="BWY807" s="49"/>
      <c r="BWZ807" s="49"/>
      <c r="BXA807" s="49"/>
      <c r="BXB807" s="49"/>
      <c r="BXC807" s="49"/>
      <c r="BXD807" s="49"/>
      <c r="BXE807" s="49"/>
      <c r="BXF807" s="49"/>
      <c r="BXG807" s="49"/>
      <c r="BXH807" s="49"/>
      <c r="BXI807" s="49"/>
      <c r="BXJ807" s="49"/>
      <c r="BXK807" s="49"/>
      <c r="BXL807" s="49"/>
      <c r="BXM807" s="49"/>
      <c r="BXN807" s="49"/>
      <c r="BXO807" s="49"/>
      <c r="BXP807" s="49"/>
      <c r="BXQ807" s="49"/>
      <c r="BXR807" s="49"/>
      <c r="BXS807" s="49"/>
      <c r="BXT807" s="49"/>
      <c r="BXU807" s="49"/>
      <c r="BXV807" s="49"/>
      <c r="BXW807" s="49"/>
      <c r="BXX807" s="49"/>
      <c r="BXY807" s="49"/>
      <c r="BXZ807" s="49"/>
      <c r="BYA807" s="49"/>
      <c r="BYB807" s="49"/>
      <c r="BYC807" s="49"/>
      <c r="BYD807" s="49"/>
      <c r="BYE807" s="49"/>
      <c r="BYF807" s="49"/>
      <c r="BYG807" s="49"/>
      <c r="BYH807" s="49"/>
      <c r="BYI807" s="49"/>
      <c r="BYJ807" s="49"/>
      <c r="BYK807" s="49"/>
      <c r="BYL807" s="49"/>
      <c r="BYM807" s="49"/>
      <c r="BYN807" s="49"/>
      <c r="BYO807" s="49"/>
      <c r="BYP807" s="49"/>
      <c r="BYQ807" s="49"/>
      <c r="BYR807" s="49"/>
      <c r="BYS807" s="49"/>
      <c r="BYT807" s="49"/>
      <c r="BYU807" s="49"/>
      <c r="BYV807" s="49"/>
      <c r="BYW807" s="49"/>
      <c r="BYX807" s="49"/>
      <c r="BYY807" s="49"/>
      <c r="BYZ807" s="49"/>
      <c r="BZA807" s="49"/>
      <c r="BZB807" s="49"/>
      <c r="BZC807" s="49"/>
      <c r="BZD807" s="49"/>
      <c r="BZE807" s="49"/>
      <c r="BZF807" s="49"/>
      <c r="BZG807" s="49"/>
      <c r="BZH807" s="49"/>
      <c r="BZI807" s="49"/>
      <c r="BZJ807" s="49"/>
      <c r="BZK807" s="49"/>
      <c r="BZL807" s="49"/>
      <c r="BZM807" s="49"/>
      <c r="BZN807" s="49"/>
      <c r="BZO807" s="49"/>
      <c r="BZP807" s="49"/>
      <c r="BZQ807" s="49"/>
      <c r="BZR807" s="49"/>
      <c r="BZS807" s="49"/>
      <c r="BZT807" s="49"/>
      <c r="BZU807" s="49"/>
      <c r="BZV807" s="49"/>
      <c r="BZW807" s="49"/>
      <c r="BZX807" s="49"/>
      <c r="BZY807" s="49"/>
      <c r="BZZ807" s="49"/>
      <c r="CAA807" s="49"/>
      <c r="CAB807" s="49"/>
      <c r="CAC807" s="49"/>
      <c r="CAD807" s="49"/>
      <c r="CAE807" s="49"/>
      <c r="CAF807" s="49"/>
      <c r="CAG807" s="49"/>
      <c r="CAH807" s="49"/>
      <c r="CAI807" s="49"/>
      <c r="CAJ807" s="49"/>
      <c r="CAK807" s="49"/>
      <c r="CAL807" s="49"/>
      <c r="CAM807" s="49"/>
      <c r="CAN807" s="49"/>
      <c r="CAO807" s="49"/>
      <c r="CAP807" s="49"/>
      <c r="CAQ807" s="49"/>
      <c r="CAR807" s="49"/>
      <c r="CAS807" s="49"/>
      <c r="CAT807" s="49"/>
      <c r="CAU807" s="49"/>
      <c r="CAV807" s="49"/>
      <c r="CAW807" s="49"/>
      <c r="CAX807" s="49"/>
      <c r="CAY807" s="49"/>
      <c r="CAZ807" s="49"/>
      <c r="CBA807" s="49"/>
      <c r="CBB807" s="49"/>
      <c r="CBC807" s="49"/>
      <c r="CBD807" s="49"/>
      <c r="CBE807" s="49"/>
      <c r="CBF807" s="49"/>
      <c r="CBG807" s="49"/>
      <c r="CBH807" s="49"/>
      <c r="CBI807" s="49"/>
      <c r="CBJ807" s="49"/>
      <c r="CBK807" s="49"/>
      <c r="CBL807" s="49"/>
      <c r="CBM807" s="49"/>
      <c r="CBN807" s="49"/>
      <c r="CBO807" s="49"/>
      <c r="CBP807" s="49"/>
      <c r="CBQ807" s="49"/>
      <c r="CBR807" s="49"/>
      <c r="CBS807" s="49"/>
      <c r="CBT807" s="49"/>
      <c r="CBU807" s="49"/>
      <c r="CBV807" s="49"/>
      <c r="CBW807" s="49"/>
      <c r="CBX807" s="49"/>
      <c r="CBY807" s="49"/>
      <c r="CBZ807" s="49"/>
      <c r="CCA807" s="49"/>
      <c r="CCB807" s="49"/>
      <c r="CCC807" s="49"/>
      <c r="CCD807" s="49"/>
      <c r="CCE807" s="49"/>
      <c r="CCF807" s="49"/>
      <c r="CCG807" s="49"/>
      <c r="CCH807" s="49"/>
      <c r="CCI807" s="49"/>
      <c r="CCJ807" s="49"/>
      <c r="CCK807" s="49"/>
      <c r="CCL807" s="49"/>
      <c r="CCM807" s="49"/>
      <c r="CCN807" s="49"/>
      <c r="CCO807" s="49"/>
      <c r="CCP807" s="49"/>
      <c r="CCQ807" s="49"/>
      <c r="CCR807" s="49"/>
      <c r="CCS807" s="49"/>
      <c r="CCT807" s="49"/>
      <c r="CCU807" s="49"/>
      <c r="CCV807" s="49"/>
      <c r="CCW807" s="49"/>
      <c r="CCX807" s="49"/>
      <c r="CCY807" s="49"/>
      <c r="CCZ807" s="49"/>
      <c r="CDA807" s="49"/>
      <c r="CDB807" s="49"/>
      <c r="CDC807" s="49"/>
      <c r="CDD807" s="49"/>
      <c r="CDE807" s="49"/>
      <c r="CDF807" s="49"/>
      <c r="CDG807" s="49"/>
      <c r="CDH807" s="49"/>
      <c r="CDI807" s="49"/>
      <c r="CDJ807" s="49"/>
      <c r="CDK807" s="49"/>
      <c r="CDL807" s="49"/>
      <c r="CDM807" s="49"/>
      <c r="CDN807" s="49"/>
      <c r="CDO807" s="49"/>
      <c r="CDP807" s="49"/>
      <c r="CDQ807" s="49"/>
      <c r="CDR807" s="49"/>
      <c r="CDS807" s="49"/>
      <c r="CDT807" s="49"/>
      <c r="CDU807" s="49"/>
      <c r="CDV807" s="49"/>
      <c r="CDW807" s="49"/>
      <c r="CDX807" s="49"/>
      <c r="CDY807" s="49"/>
      <c r="CDZ807" s="49"/>
      <c r="CEA807" s="49"/>
      <c r="CEB807" s="49"/>
      <c r="CEC807" s="49"/>
      <c r="CED807" s="49"/>
      <c r="CEE807" s="49"/>
      <c r="CEF807" s="49"/>
      <c r="CEG807" s="49"/>
      <c r="CEH807" s="49"/>
      <c r="CEI807" s="49"/>
      <c r="CEJ807" s="49"/>
      <c r="CEK807" s="49"/>
      <c r="CEL807" s="49"/>
      <c r="CEM807" s="49"/>
      <c r="CEN807" s="49"/>
      <c r="CEO807" s="49"/>
      <c r="CEP807" s="49"/>
      <c r="CEQ807" s="49"/>
      <c r="CER807" s="49"/>
      <c r="CES807" s="49"/>
      <c r="CET807" s="49"/>
      <c r="CEU807" s="49"/>
      <c r="CEV807" s="49"/>
      <c r="CEW807" s="49"/>
      <c r="CEX807" s="49"/>
      <c r="CEY807" s="49"/>
      <c r="CEZ807" s="49"/>
      <c r="CFA807" s="49"/>
      <c r="CFB807" s="49"/>
      <c r="CFC807" s="49"/>
      <c r="CFD807" s="49"/>
      <c r="CFE807" s="49"/>
      <c r="CFF807" s="49"/>
      <c r="CFG807" s="49"/>
      <c r="CFH807" s="49"/>
      <c r="CFI807" s="49"/>
      <c r="CFJ807" s="49"/>
      <c r="CFK807" s="49"/>
      <c r="CFL807" s="49"/>
      <c r="CFM807" s="49"/>
      <c r="CFN807" s="49"/>
      <c r="CFO807" s="49"/>
      <c r="CFP807" s="49"/>
      <c r="CFQ807" s="49"/>
      <c r="CFR807" s="49"/>
      <c r="CFS807" s="49"/>
      <c r="CFT807" s="49"/>
      <c r="CFU807" s="49"/>
      <c r="CFV807" s="49"/>
      <c r="CFW807" s="49"/>
      <c r="CFX807" s="49"/>
      <c r="CFY807" s="49"/>
      <c r="CFZ807" s="49"/>
      <c r="CGA807" s="49"/>
      <c r="CGB807" s="49"/>
      <c r="CGC807" s="49"/>
      <c r="CGD807" s="49"/>
      <c r="CGE807" s="49"/>
      <c r="CGF807" s="49"/>
      <c r="CGG807" s="49"/>
      <c r="CGH807" s="49"/>
      <c r="CGI807" s="49"/>
      <c r="CGJ807" s="49"/>
      <c r="CGK807" s="49"/>
      <c r="CGL807" s="49"/>
      <c r="CGM807" s="49"/>
      <c r="CGN807" s="49"/>
      <c r="CGO807" s="49"/>
      <c r="CGP807" s="49"/>
      <c r="CGQ807" s="49"/>
      <c r="CGR807" s="49"/>
      <c r="CGS807" s="49"/>
      <c r="CGT807" s="49"/>
      <c r="CGU807" s="49"/>
      <c r="CGV807" s="49"/>
      <c r="CGW807" s="49"/>
      <c r="CGX807" s="49"/>
      <c r="CGY807" s="49"/>
      <c r="CGZ807" s="49"/>
      <c r="CHA807" s="49"/>
      <c r="CHB807" s="49"/>
      <c r="CHC807" s="49"/>
      <c r="CHD807" s="49"/>
      <c r="CHE807" s="49"/>
      <c r="CHF807" s="49"/>
      <c r="CHG807" s="49"/>
      <c r="CHH807" s="49"/>
      <c r="CHI807" s="49"/>
      <c r="CHJ807" s="49"/>
      <c r="CHK807" s="49"/>
      <c r="CHL807" s="49"/>
      <c r="CHM807" s="49"/>
      <c r="CHN807" s="49"/>
      <c r="CHO807" s="49"/>
      <c r="CHP807" s="49"/>
      <c r="CHQ807" s="49"/>
      <c r="CHR807" s="49"/>
      <c r="CHS807" s="49"/>
      <c r="CHT807" s="49"/>
      <c r="CHU807" s="49"/>
      <c r="CHV807" s="49"/>
      <c r="CHW807" s="49"/>
      <c r="CHX807" s="49"/>
      <c r="CHY807" s="49"/>
      <c r="CHZ807" s="49"/>
      <c r="CIA807" s="49"/>
      <c r="CIB807" s="49"/>
      <c r="CIC807" s="49"/>
      <c r="CID807" s="49"/>
      <c r="CIE807" s="49"/>
      <c r="CIF807" s="49"/>
      <c r="CIG807" s="49"/>
      <c r="CIH807" s="49"/>
      <c r="CII807" s="49"/>
      <c r="CIJ807" s="49"/>
      <c r="CIK807" s="49"/>
      <c r="CIL807" s="49"/>
      <c r="CIM807" s="49"/>
      <c r="CIN807" s="49"/>
      <c r="CIO807" s="49"/>
      <c r="CIP807" s="49"/>
      <c r="CIQ807" s="49"/>
      <c r="CIR807" s="49"/>
      <c r="CIS807" s="49"/>
      <c r="CIT807" s="49"/>
      <c r="CIU807" s="49"/>
      <c r="CIV807" s="49"/>
      <c r="CIW807" s="49"/>
      <c r="CIX807" s="49"/>
      <c r="CIY807" s="49"/>
      <c r="CIZ807" s="49"/>
      <c r="CJA807" s="49"/>
      <c r="CJB807" s="49"/>
      <c r="CJC807" s="49"/>
      <c r="CJD807" s="49"/>
      <c r="CJE807" s="49"/>
      <c r="CJF807" s="49"/>
      <c r="CJG807" s="49"/>
      <c r="CJH807" s="49"/>
      <c r="CJI807" s="49"/>
      <c r="CJJ807" s="49"/>
      <c r="CJK807" s="49"/>
      <c r="CJL807" s="49"/>
      <c r="CJM807" s="49"/>
      <c r="CJN807" s="49"/>
      <c r="CJO807" s="49"/>
      <c r="CJP807" s="49"/>
      <c r="CJQ807" s="49"/>
      <c r="CJR807" s="49"/>
      <c r="CJS807" s="49"/>
      <c r="CJT807" s="49"/>
      <c r="CJU807" s="49"/>
      <c r="CJV807" s="49"/>
      <c r="CJW807" s="49"/>
      <c r="CJX807" s="49"/>
      <c r="CJY807" s="49"/>
      <c r="CJZ807" s="49"/>
      <c r="CKA807" s="49"/>
      <c r="CKB807" s="49"/>
      <c r="CKC807" s="49"/>
      <c r="CKD807" s="49"/>
      <c r="CKE807" s="49"/>
      <c r="CKF807" s="49"/>
      <c r="CKG807" s="49"/>
      <c r="CKH807" s="49"/>
      <c r="CKI807" s="49"/>
      <c r="CKJ807" s="49"/>
      <c r="CKK807" s="49"/>
      <c r="CKL807" s="49"/>
      <c r="CKM807" s="49"/>
      <c r="CKN807" s="49"/>
      <c r="CKO807" s="49"/>
      <c r="CKP807" s="49"/>
      <c r="CKQ807" s="49"/>
      <c r="CKR807" s="49"/>
      <c r="CKS807" s="49"/>
      <c r="CKT807" s="49"/>
      <c r="CKU807" s="49"/>
      <c r="CKV807" s="49"/>
      <c r="CKW807" s="49"/>
      <c r="CKX807" s="49"/>
      <c r="CKY807" s="49"/>
      <c r="CKZ807" s="49"/>
      <c r="CLA807" s="49"/>
      <c r="CLB807" s="49"/>
      <c r="CLC807" s="49"/>
      <c r="CLD807" s="49"/>
      <c r="CLE807" s="49"/>
      <c r="CLF807" s="49"/>
      <c r="CLG807" s="49"/>
      <c r="CLH807" s="49"/>
      <c r="CLI807" s="49"/>
      <c r="CLJ807" s="49"/>
      <c r="CLK807" s="49"/>
      <c r="CLL807" s="49"/>
      <c r="CLM807" s="49"/>
      <c r="CLN807" s="49"/>
      <c r="CLO807" s="49"/>
      <c r="CLP807" s="49"/>
      <c r="CLQ807" s="49"/>
      <c r="CLR807" s="49"/>
      <c r="CLS807" s="49"/>
      <c r="CLT807" s="49"/>
      <c r="CLU807" s="49"/>
      <c r="CLV807" s="49"/>
      <c r="CLW807" s="49"/>
      <c r="CLX807" s="49"/>
      <c r="CLY807" s="49"/>
      <c r="CLZ807" s="49"/>
      <c r="CMA807" s="49"/>
      <c r="CMB807" s="49"/>
      <c r="CMC807" s="49"/>
      <c r="CMD807" s="49"/>
      <c r="CME807" s="49"/>
      <c r="CMF807" s="49"/>
      <c r="CMG807" s="49"/>
      <c r="CMH807" s="49"/>
      <c r="CMI807" s="49"/>
      <c r="CMJ807" s="49"/>
      <c r="CMK807" s="49"/>
      <c r="CML807" s="49"/>
      <c r="CMM807" s="49"/>
      <c r="CMN807" s="49"/>
      <c r="CMO807" s="49"/>
      <c r="CMP807" s="49"/>
      <c r="CMQ807" s="49"/>
      <c r="CMR807" s="49"/>
      <c r="CMS807" s="49"/>
      <c r="CMT807" s="49"/>
      <c r="CMU807" s="49"/>
      <c r="CMV807" s="49"/>
      <c r="CMW807" s="49"/>
      <c r="CMX807" s="49"/>
      <c r="CMY807" s="49"/>
      <c r="CMZ807" s="49"/>
      <c r="CNA807" s="49"/>
      <c r="CNB807" s="49"/>
      <c r="CNC807" s="49"/>
      <c r="CND807" s="49"/>
      <c r="CNE807" s="49"/>
      <c r="CNF807" s="49"/>
      <c r="CNG807" s="49"/>
      <c r="CNH807" s="49"/>
      <c r="CNI807" s="49"/>
      <c r="CNJ807" s="49"/>
      <c r="CNK807" s="49"/>
      <c r="CNL807" s="49"/>
      <c r="CNM807" s="49"/>
      <c r="CNN807" s="49"/>
      <c r="CNO807" s="49"/>
      <c r="CNP807" s="49"/>
      <c r="CNQ807" s="49"/>
      <c r="CNR807" s="49"/>
      <c r="CNS807" s="49"/>
      <c r="CNT807" s="49"/>
      <c r="CNU807" s="49"/>
      <c r="CNV807" s="49"/>
      <c r="CNW807" s="49"/>
      <c r="CNX807" s="49"/>
      <c r="CNY807" s="49"/>
      <c r="CNZ807" s="49"/>
      <c r="COA807" s="49"/>
      <c r="COB807" s="49"/>
      <c r="COC807" s="49"/>
      <c r="COD807" s="49"/>
      <c r="COE807" s="49"/>
      <c r="COF807" s="49"/>
      <c r="COG807" s="49"/>
      <c r="COH807" s="49"/>
      <c r="COI807" s="49"/>
      <c r="COJ807" s="49"/>
      <c r="COK807" s="49"/>
      <c r="COL807" s="49"/>
      <c r="COM807" s="49"/>
      <c r="CON807" s="49"/>
      <c r="COO807" s="49"/>
      <c r="COP807" s="49"/>
      <c r="COQ807" s="49"/>
      <c r="COR807" s="49"/>
      <c r="COS807" s="49"/>
      <c r="COT807" s="49"/>
      <c r="COU807" s="49"/>
      <c r="COV807" s="49"/>
      <c r="COW807" s="49"/>
      <c r="COX807" s="49"/>
      <c r="COY807" s="49"/>
      <c r="COZ807" s="49"/>
      <c r="CPA807" s="49"/>
      <c r="CPB807" s="49"/>
      <c r="CPC807" s="49"/>
      <c r="CPD807" s="49"/>
      <c r="CPE807" s="49"/>
      <c r="CPF807" s="49"/>
      <c r="CPG807" s="49"/>
      <c r="CPH807" s="49"/>
      <c r="CPI807" s="49"/>
      <c r="CPJ807" s="49"/>
      <c r="CPK807" s="49"/>
      <c r="CPL807" s="49"/>
      <c r="CPM807" s="49"/>
      <c r="CPN807" s="49"/>
      <c r="CPO807" s="49"/>
      <c r="CPP807" s="49"/>
      <c r="CPQ807" s="49"/>
      <c r="CPR807" s="49"/>
      <c r="CPS807" s="49"/>
      <c r="CPT807" s="49"/>
      <c r="CPU807" s="49"/>
      <c r="CPV807" s="49"/>
      <c r="CPW807" s="49"/>
      <c r="CPX807" s="49"/>
      <c r="CPY807" s="49"/>
      <c r="CPZ807" s="49"/>
      <c r="CQA807" s="49"/>
      <c r="CQB807" s="49"/>
      <c r="CQC807" s="49"/>
      <c r="CQD807" s="49"/>
      <c r="CQE807" s="49"/>
      <c r="CQF807" s="49"/>
      <c r="CQG807" s="49"/>
      <c r="CQH807" s="49"/>
      <c r="CQI807" s="49"/>
      <c r="CQJ807" s="49"/>
      <c r="CQK807" s="49"/>
      <c r="CQL807" s="49"/>
      <c r="CQM807" s="49"/>
      <c r="CQN807" s="49"/>
      <c r="CQO807" s="49"/>
      <c r="CQP807" s="49"/>
      <c r="CQQ807" s="49"/>
      <c r="CQR807" s="49"/>
      <c r="CQS807" s="49"/>
      <c r="CQT807" s="49"/>
      <c r="CQU807" s="49"/>
      <c r="CQV807" s="49"/>
      <c r="CQW807" s="49"/>
      <c r="CQX807" s="49"/>
      <c r="CQY807" s="49"/>
      <c r="CQZ807" s="49"/>
      <c r="CRA807" s="49"/>
      <c r="CRB807" s="49"/>
      <c r="CRC807" s="49"/>
      <c r="CRD807" s="49"/>
      <c r="CRE807" s="49"/>
      <c r="CRF807" s="49"/>
      <c r="CRG807" s="49"/>
      <c r="CRH807" s="49"/>
      <c r="CRI807" s="49"/>
      <c r="CRJ807" s="49"/>
      <c r="CRK807" s="49"/>
      <c r="CRL807" s="49"/>
      <c r="CRM807" s="49"/>
      <c r="CRN807" s="49"/>
      <c r="CRO807" s="49"/>
      <c r="CRP807" s="49"/>
      <c r="CRQ807" s="49"/>
      <c r="CRR807" s="49"/>
      <c r="CRS807" s="49"/>
      <c r="CRT807" s="49"/>
      <c r="CRU807" s="49"/>
      <c r="CRV807" s="49"/>
      <c r="CRW807" s="49"/>
      <c r="CRX807" s="49"/>
      <c r="CRY807" s="49"/>
      <c r="CRZ807" s="49"/>
      <c r="CSA807" s="49"/>
      <c r="CSB807" s="49"/>
      <c r="CSC807" s="49"/>
      <c r="CSD807" s="49"/>
      <c r="CSE807" s="49"/>
      <c r="CSF807" s="49"/>
      <c r="CSG807" s="49"/>
      <c r="CSH807" s="49"/>
      <c r="CSI807" s="49"/>
      <c r="CSJ807" s="49"/>
      <c r="CSK807" s="49"/>
      <c r="CSL807" s="49"/>
      <c r="CSM807" s="49"/>
      <c r="CSN807" s="49"/>
      <c r="CSO807" s="49"/>
      <c r="CSP807" s="49"/>
      <c r="CSQ807" s="49"/>
      <c r="CSR807" s="49"/>
      <c r="CSS807" s="49"/>
      <c r="CST807" s="49"/>
      <c r="CSU807" s="49"/>
      <c r="CSV807" s="49"/>
      <c r="CSW807" s="49"/>
      <c r="CSX807" s="49"/>
      <c r="CSY807" s="49"/>
      <c r="CSZ807" s="49"/>
      <c r="CTA807" s="49"/>
      <c r="CTB807" s="49"/>
      <c r="CTC807" s="49"/>
      <c r="CTD807" s="49"/>
      <c r="CTE807" s="49"/>
      <c r="CTF807" s="49"/>
      <c r="CTG807" s="49"/>
      <c r="CTH807" s="49"/>
      <c r="CTI807" s="49"/>
      <c r="CTJ807" s="49"/>
      <c r="CTK807" s="49"/>
      <c r="CTL807" s="49"/>
      <c r="CTM807" s="49"/>
      <c r="CTN807" s="49"/>
      <c r="CTO807" s="49"/>
      <c r="CTP807" s="49"/>
      <c r="CTQ807" s="49"/>
      <c r="CTR807" s="49"/>
      <c r="CTS807" s="49"/>
      <c r="CTT807" s="49"/>
      <c r="CTU807" s="49"/>
      <c r="CTV807" s="49"/>
      <c r="CTW807" s="49"/>
      <c r="CTX807" s="49"/>
      <c r="CTY807" s="49"/>
      <c r="CTZ807" s="49"/>
      <c r="CUA807" s="49"/>
      <c r="CUB807" s="49"/>
      <c r="CUC807" s="49"/>
      <c r="CUD807" s="49"/>
      <c r="CUE807" s="49"/>
      <c r="CUF807" s="49"/>
      <c r="CUG807" s="49"/>
      <c r="CUH807" s="49"/>
      <c r="CUI807" s="49"/>
      <c r="CUJ807" s="49"/>
      <c r="CUK807" s="49"/>
      <c r="CUL807" s="49"/>
      <c r="CUM807" s="49"/>
      <c r="CUN807" s="49"/>
      <c r="CUO807" s="49"/>
      <c r="CUP807" s="49"/>
      <c r="CUQ807" s="49"/>
      <c r="CUR807" s="49"/>
      <c r="CUS807" s="49"/>
      <c r="CUT807" s="49"/>
      <c r="CUU807" s="49"/>
      <c r="CUV807" s="49"/>
      <c r="CUW807" s="49"/>
      <c r="CUX807" s="49"/>
      <c r="CUY807" s="49"/>
      <c r="CUZ807" s="49"/>
      <c r="CVA807" s="49"/>
      <c r="CVB807" s="49"/>
      <c r="CVC807" s="49"/>
      <c r="CVD807" s="49"/>
      <c r="CVE807" s="49"/>
      <c r="CVF807" s="49"/>
      <c r="CVG807" s="49"/>
      <c r="CVH807" s="49"/>
      <c r="CVI807" s="49"/>
      <c r="CVJ807" s="49"/>
      <c r="CVK807" s="49"/>
      <c r="CVL807" s="49"/>
      <c r="CVM807" s="49"/>
      <c r="CVN807" s="49"/>
      <c r="CVO807" s="49"/>
      <c r="CVP807" s="49"/>
      <c r="CVQ807" s="49"/>
      <c r="CVR807" s="49"/>
      <c r="CVS807" s="49"/>
      <c r="CVT807" s="49"/>
      <c r="CVU807" s="49"/>
      <c r="CVV807" s="49"/>
      <c r="CVW807" s="49"/>
      <c r="CVX807" s="49"/>
      <c r="CVY807" s="49"/>
      <c r="CVZ807" s="49"/>
      <c r="CWA807" s="49"/>
      <c r="CWB807" s="49"/>
      <c r="CWC807" s="49"/>
      <c r="CWD807" s="49"/>
      <c r="CWE807" s="49"/>
      <c r="CWF807" s="49"/>
      <c r="CWG807" s="49"/>
      <c r="CWH807" s="49"/>
      <c r="CWI807" s="49"/>
      <c r="CWJ807" s="49"/>
      <c r="CWK807" s="49"/>
      <c r="CWL807" s="49"/>
      <c r="CWM807" s="49"/>
      <c r="CWN807" s="49"/>
      <c r="CWO807" s="49"/>
      <c r="CWP807" s="49"/>
      <c r="CWQ807" s="49"/>
      <c r="CWR807" s="49"/>
      <c r="CWS807" s="49"/>
      <c r="CWT807" s="49"/>
      <c r="CWU807" s="49"/>
      <c r="CWV807" s="49"/>
      <c r="CWW807" s="49"/>
      <c r="CWX807" s="49"/>
      <c r="CWY807" s="49"/>
      <c r="CWZ807" s="49"/>
      <c r="CXA807" s="49"/>
      <c r="CXB807" s="49"/>
      <c r="CXC807" s="49"/>
      <c r="CXD807" s="49"/>
      <c r="CXE807" s="49"/>
      <c r="CXF807" s="49"/>
      <c r="CXG807" s="49"/>
      <c r="CXH807" s="49"/>
      <c r="CXI807" s="49"/>
      <c r="CXJ807" s="49"/>
      <c r="CXK807" s="49"/>
      <c r="CXL807" s="49"/>
      <c r="CXM807" s="49"/>
      <c r="CXN807" s="49"/>
      <c r="CXO807" s="49"/>
      <c r="CXP807" s="49"/>
      <c r="CXQ807" s="49"/>
      <c r="CXR807" s="49"/>
      <c r="CXS807" s="49"/>
      <c r="CXT807" s="49"/>
      <c r="CXU807" s="49"/>
      <c r="CXV807" s="49"/>
      <c r="CXW807" s="49"/>
      <c r="CXX807" s="49"/>
      <c r="CXY807" s="49"/>
      <c r="CXZ807" s="49"/>
      <c r="CYA807" s="49"/>
      <c r="CYB807" s="49"/>
      <c r="CYC807" s="49"/>
      <c r="CYD807" s="49"/>
      <c r="CYE807" s="49"/>
      <c r="CYF807" s="49"/>
      <c r="CYG807" s="49"/>
      <c r="CYH807" s="49"/>
      <c r="CYI807" s="49"/>
      <c r="CYJ807" s="49"/>
      <c r="CYK807" s="49"/>
      <c r="CYL807" s="49"/>
      <c r="CYM807" s="49"/>
      <c r="CYN807" s="49"/>
      <c r="CYO807" s="49"/>
      <c r="CYP807" s="49"/>
      <c r="CYQ807" s="49"/>
      <c r="CYR807" s="49"/>
      <c r="CYS807" s="49"/>
      <c r="CYT807" s="49"/>
      <c r="CYU807" s="49"/>
      <c r="CYV807" s="49"/>
      <c r="CYW807" s="49"/>
      <c r="CYX807" s="49"/>
      <c r="CYY807" s="49"/>
      <c r="CYZ807" s="49"/>
      <c r="CZA807" s="49"/>
      <c r="CZB807" s="49"/>
      <c r="CZC807" s="49"/>
      <c r="CZD807" s="49"/>
      <c r="CZE807" s="49"/>
      <c r="CZF807" s="49"/>
      <c r="CZG807" s="49"/>
      <c r="CZH807" s="49"/>
      <c r="CZI807" s="49"/>
      <c r="CZJ807" s="49"/>
      <c r="CZK807" s="49"/>
      <c r="CZL807" s="49"/>
      <c r="CZM807" s="49"/>
      <c r="CZN807" s="49"/>
      <c r="CZO807" s="49"/>
      <c r="CZP807" s="49"/>
      <c r="CZQ807" s="49"/>
      <c r="CZR807" s="49"/>
      <c r="CZS807" s="49"/>
      <c r="CZT807" s="49"/>
      <c r="CZU807" s="49"/>
      <c r="CZV807" s="49"/>
      <c r="CZW807" s="49"/>
      <c r="CZX807" s="49"/>
      <c r="CZY807" s="49"/>
      <c r="CZZ807" s="49"/>
      <c r="DAA807" s="49"/>
      <c r="DAB807" s="49"/>
      <c r="DAC807" s="49"/>
      <c r="DAD807" s="49"/>
      <c r="DAE807" s="49"/>
      <c r="DAF807" s="49"/>
      <c r="DAG807" s="49"/>
      <c r="DAH807" s="49"/>
      <c r="DAI807" s="49"/>
      <c r="DAJ807" s="49"/>
      <c r="DAK807" s="49"/>
      <c r="DAL807" s="49"/>
      <c r="DAM807" s="49"/>
      <c r="DAN807" s="49"/>
      <c r="DAO807" s="49"/>
      <c r="DAP807" s="49"/>
      <c r="DAQ807" s="49"/>
      <c r="DAR807" s="49"/>
      <c r="DAS807" s="49"/>
      <c r="DAT807" s="49"/>
      <c r="DAU807" s="49"/>
      <c r="DAV807" s="49"/>
      <c r="DAW807" s="49"/>
      <c r="DAX807" s="49"/>
      <c r="DAY807" s="49"/>
      <c r="DAZ807" s="49"/>
      <c r="DBA807" s="49"/>
      <c r="DBB807" s="49"/>
      <c r="DBC807" s="49"/>
      <c r="DBD807" s="49"/>
      <c r="DBE807" s="49"/>
      <c r="DBF807" s="49"/>
      <c r="DBG807" s="49"/>
      <c r="DBH807" s="49"/>
      <c r="DBI807" s="49"/>
      <c r="DBJ807" s="49"/>
      <c r="DBK807" s="49"/>
      <c r="DBL807" s="49"/>
      <c r="DBM807" s="49"/>
      <c r="DBN807" s="49"/>
      <c r="DBO807" s="49"/>
      <c r="DBP807" s="49"/>
      <c r="DBQ807" s="49"/>
      <c r="DBR807" s="49"/>
      <c r="DBS807" s="49"/>
      <c r="DBT807" s="49"/>
      <c r="DBU807" s="49"/>
      <c r="DBV807" s="49"/>
      <c r="DBW807" s="49"/>
      <c r="DBX807" s="49"/>
      <c r="DBY807" s="49"/>
      <c r="DBZ807" s="49"/>
      <c r="DCA807" s="49"/>
      <c r="DCB807" s="49"/>
      <c r="DCC807" s="49"/>
      <c r="DCD807" s="49"/>
      <c r="DCE807" s="49"/>
      <c r="DCF807" s="49"/>
      <c r="DCG807" s="49"/>
      <c r="DCH807" s="49"/>
      <c r="DCI807" s="49"/>
      <c r="DCJ807" s="49"/>
      <c r="DCK807" s="49"/>
      <c r="DCL807" s="49"/>
      <c r="DCM807" s="49"/>
      <c r="DCN807" s="49"/>
      <c r="DCO807" s="49"/>
      <c r="DCP807" s="49"/>
      <c r="DCQ807" s="49"/>
      <c r="DCR807" s="49"/>
      <c r="DCS807" s="49"/>
      <c r="DCT807" s="49"/>
      <c r="DCU807" s="49"/>
      <c r="DCV807" s="49"/>
      <c r="DCW807" s="49"/>
      <c r="DCX807" s="49"/>
      <c r="DCY807" s="49"/>
      <c r="DCZ807" s="49"/>
      <c r="DDA807" s="49"/>
      <c r="DDB807" s="49"/>
      <c r="DDC807" s="49"/>
      <c r="DDD807" s="49"/>
      <c r="DDE807" s="49"/>
      <c r="DDF807" s="49"/>
      <c r="DDG807" s="49"/>
      <c r="DDH807" s="49"/>
      <c r="DDI807" s="49"/>
      <c r="DDJ807" s="49"/>
      <c r="DDK807" s="49"/>
      <c r="DDL807" s="49"/>
      <c r="DDM807" s="49"/>
      <c r="DDN807" s="49"/>
      <c r="DDO807" s="49"/>
      <c r="DDP807" s="49"/>
      <c r="DDQ807" s="49"/>
      <c r="DDR807" s="49"/>
      <c r="DDS807" s="49"/>
      <c r="DDT807" s="49"/>
      <c r="DDU807" s="49"/>
      <c r="DDV807" s="49"/>
      <c r="DDW807" s="49"/>
      <c r="DDX807" s="49"/>
      <c r="DDY807" s="49"/>
      <c r="DDZ807" s="49"/>
      <c r="DEA807" s="49"/>
      <c r="DEB807" s="49"/>
      <c r="DEC807" s="49"/>
      <c r="DED807" s="49"/>
      <c r="DEE807" s="49"/>
      <c r="DEF807" s="49"/>
      <c r="DEG807" s="49"/>
      <c r="DEH807" s="49"/>
      <c r="DEI807" s="49"/>
      <c r="DEJ807" s="49"/>
      <c r="DEK807" s="49"/>
      <c r="DEL807" s="49"/>
      <c r="DEM807" s="49"/>
      <c r="DEN807" s="49"/>
      <c r="DEO807" s="49"/>
      <c r="DEP807" s="49"/>
      <c r="DEQ807" s="49"/>
      <c r="DER807" s="49"/>
      <c r="DES807" s="49"/>
      <c r="DET807" s="49"/>
      <c r="DEU807" s="49"/>
      <c r="DEV807" s="49"/>
      <c r="DEW807" s="49"/>
      <c r="DEX807" s="49"/>
      <c r="DEY807" s="49"/>
      <c r="DEZ807" s="49"/>
      <c r="DFA807" s="49"/>
      <c r="DFB807" s="49"/>
      <c r="DFC807" s="49"/>
      <c r="DFD807" s="49"/>
      <c r="DFE807" s="49"/>
      <c r="DFF807" s="49"/>
      <c r="DFG807" s="49"/>
      <c r="DFH807" s="49"/>
      <c r="DFI807" s="49"/>
      <c r="DFJ807" s="49"/>
      <c r="DFK807" s="49"/>
      <c r="DFL807" s="49"/>
      <c r="DFM807" s="49"/>
      <c r="DFN807" s="49"/>
      <c r="DFO807" s="49"/>
      <c r="DFP807" s="49"/>
      <c r="DFQ807" s="49"/>
      <c r="DFR807" s="49"/>
      <c r="DFS807" s="49"/>
      <c r="DFT807" s="49"/>
      <c r="DFU807" s="49"/>
      <c r="DFV807" s="49"/>
      <c r="DFW807" s="49"/>
      <c r="DFX807" s="49"/>
      <c r="DFY807" s="49"/>
      <c r="DFZ807" s="49"/>
      <c r="DGA807" s="49"/>
      <c r="DGB807" s="49"/>
      <c r="DGC807" s="49"/>
      <c r="DGD807" s="49"/>
      <c r="DGE807" s="49"/>
      <c r="DGF807" s="49"/>
      <c r="DGG807" s="49"/>
      <c r="DGH807" s="49"/>
      <c r="DGI807" s="49"/>
      <c r="DGJ807" s="49"/>
      <c r="DGK807" s="49"/>
      <c r="DGL807" s="49"/>
      <c r="DGM807" s="49"/>
      <c r="DGN807" s="49"/>
      <c r="DGO807" s="49"/>
      <c r="DGP807" s="49"/>
      <c r="DGQ807" s="49"/>
      <c r="DGR807" s="49"/>
      <c r="DGS807" s="49"/>
      <c r="DGT807" s="49"/>
      <c r="DGU807" s="49"/>
      <c r="DGV807" s="49"/>
      <c r="DGW807" s="49"/>
      <c r="DGX807" s="49"/>
      <c r="DGY807" s="49"/>
      <c r="DGZ807" s="49"/>
      <c r="DHA807" s="49"/>
      <c r="DHB807" s="49"/>
      <c r="DHC807" s="49"/>
      <c r="DHD807" s="49"/>
      <c r="DHE807" s="49"/>
      <c r="DHF807" s="49"/>
      <c r="DHG807" s="49"/>
      <c r="DHH807" s="49"/>
      <c r="DHI807" s="49"/>
      <c r="DHJ807" s="49"/>
      <c r="DHK807" s="49"/>
      <c r="DHL807" s="49"/>
      <c r="DHM807" s="49"/>
      <c r="DHN807" s="49"/>
      <c r="DHO807" s="49"/>
      <c r="DHP807" s="49"/>
      <c r="DHQ807" s="49"/>
      <c r="DHR807" s="49"/>
      <c r="DHS807" s="49"/>
      <c r="DHT807" s="49"/>
      <c r="DHU807" s="49"/>
      <c r="DHV807" s="49"/>
      <c r="DHW807" s="49"/>
      <c r="DHX807" s="49"/>
      <c r="DHY807" s="49"/>
      <c r="DHZ807" s="49"/>
      <c r="DIA807" s="49"/>
      <c r="DIB807" s="49"/>
      <c r="DIC807" s="49"/>
      <c r="DID807" s="49"/>
      <c r="DIE807" s="49"/>
      <c r="DIF807" s="49"/>
      <c r="DIG807" s="49"/>
      <c r="DIH807" s="49"/>
      <c r="DII807" s="49"/>
      <c r="DIJ807" s="49"/>
      <c r="DIK807" s="49"/>
      <c r="DIL807" s="49"/>
      <c r="DIM807" s="49"/>
      <c r="DIN807" s="49"/>
      <c r="DIO807" s="49"/>
      <c r="DIP807" s="49"/>
      <c r="DIQ807" s="49"/>
      <c r="DIR807" s="49"/>
      <c r="DIS807" s="49"/>
      <c r="DIT807" s="49"/>
      <c r="DIU807" s="49"/>
      <c r="DIV807" s="49"/>
      <c r="DIW807" s="49"/>
      <c r="DIX807" s="49"/>
      <c r="DIY807" s="49"/>
      <c r="DIZ807" s="49"/>
      <c r="DJA807" s="49"/>
      <c r="DJB807" s="49"/>
      <c r="DJC807" s="49"/>
      <c r="DJD807" s="49"/>
      <c r="DJE807" s="49"/>
      <c r="DJF807" s="49"/>
      <c r="DJG807" s="49"/>
      <c r="DJH807" s="49"/>
      <c r="DJI807" s="49"/>
      <c r="DJJ807" s="49"/>
      <c r="DJK807" s="49"/>
      <c r="DJL807" s="49"/>
      <c r="DJM807" s="49"/>
      <c r="DJN807" s="49"/>
      <c r="DJO807" s="49"/>
      <c r="DJP807" s="49"/>
      <c r="DJQ807" s="49"/>
      <c r="DJR807" s="49"/>
      <c r="DJS807" s="49"/>
      <c r="DJT807" s="49"/>
      <c r="DJU807" s="49"/>
      <c r="DJV807" s="49"/>
      <c r="DJW807" s="49"/>
      <c r="DJX807" s="49"/>
      <c r="DJY807" s="49"/>
      <c r="DJZ807" s="49"/>
      <c r="DKA807" s="49"/>
      <c r="DKB807" s="49"/>
      <c r="DKC807" s="49"/>
      <c r="DKD807" s="49"/>
      <c r="DKE807" s="49"/>
      <c r="DKF807" s="49"/>
      <c r="DKG807" s="49"/>
      <c r="DKH807" s="49"/>
      <c r="DKI807" s="49"/>
      <c r="DKJ807" s="49"/>
      <c r="DKK807" s="49"/>
      <c r="DKL807" s="49"/>
      <c r="DKM807" s="49"/>
      <c r="DKN807" s="49"/>
      <c r="DKO807" s="49"/>
      <c r="DKP807" s="49"/>
      <c r="DKQ807" s="49"/>
      <c r="DKR807" s="49"/>
      <c r="DKS807" s="49"/>
      <c r="DKT807" s="49"/>
      <c r="DKU807" s="49"/>
      <c r="DKV807" s="49"/>
      <c r="DKW807" s="49"/>
      <c r="DKX807" s="49"/>
      <c r="DKY807" s="49"/>
      <c r="DKZ807" s="49"/>
      <c r="DLA807" s="49"/>
      <c r="DLB807" s="49"/>
      <c r="DLC807" s="49"/>
      <c r="DLD807" s="49"/>
      <c r="DLE807" s="49"/>
      <c r="DLF807" s="49"/>
      <c r="DLG807" s="49"/>
      <c r="DLH807" s="49"/>
      <c r="DLI807" s="49"/>
      <c r="DLJ807" s="49"/>
      <c r="DLK807" s="49"/>
      <c r="DLL807" s="49"/>
      <c r="DLM807" s="49"/>
      <c r="DLN807" s="49"/>
      <c r="DLO807" s="49"/>
      <c r="DLP807" s="49"/>
      <c r="DLQ807" s="49"/>
      <c r="DLR807" s="49"/>
      <c r="DLS807" s="49"/>
      <c r="DLT807" s="49"/>
      <c r="DLU807" s="49"/>
      <c r="DLV807" s="49"/>
      <c r="DLW807" s="49"/>
      <c r="DLX807" s="49"/>
      <c r="DLY807" s="49"/>
      <c r="DLZ807" s="49"/>
      <c r="DMA807" s="49"/>
      <c r="DMB807" s="49"/>
      <c r="DMC807" s="49"/>
      <c r="DMD807" s="49"/>
      <c r="DME807" s="49"/>
      <c r="DMF807" s="49"/>
      <c r="DMG807" s="49"/>
      <c r="DMH807" s="49"/>
      <c r="DMI807" s="49"/>
      <c r="DMJ807" s="49"/>
      <c r="DMK807" s="49"/>
      <c r="DML807" s="49"/>
      <c r="DMM807" s="49"/>
      <c r="DMN807" s="49"/>
      <c r="DMO807" s="49"/>
      <c r="DMP807" s="49"/>
      <c r="DMQ807" s="49"/>
      <c r="DMR807" s="49"/>
      <c r="DMS807" s="49"/>
      <c r="DMT807" s="49"/>
      <c r="DMU807" s="49"/>
      <c r="DMV807" s="49"/>
      <c r="DMW807" s="49"/>
      <c r="DMX807" s="49"/>
      <c r="DMY807" s="49"/>
      <c r="DMZ807" s="49"/>
      <c r="DNA807" s="49"/>
      <c r="DNB807" s="49"/>
      <c r="DNC807" s="49"/>
      <c r="DND807" s="49"/>
      <c r="DNE807" s="49"/>
      <c r="DNF807" s="49"/>
      <c r="DNG807" s="49"/>
      <c r="DNH807" s="49"/>
      <c r="DNI807" s="49"/>
      <c r="DNJ807" s="49"/>
      <c r="DNK807" s="49"/>
      <c r="DNL807" s="49"/>
      <c r="DNM807" s="49"/>
      <c r="DNN807" s="49"/>
      <c r="DNO807" s="49"/>
      <c r="DNP807" s="49"/>
      <c r="DNQ807" s="49"/>
      <c r="DNR807" s="49"/>
      <c r="DNS807" s="49"/>
      <c r="DNT807" s="49"/>
      <c r="DNU807" s="49"/>
      <c r="DNV807" s="49"/>
      <c r="DNW807" s="49"/>
      <c r="DNX807" s="49"/>
      <c r="DNY807" s="49"/>
      <c r="DNZ807" s="49"/>
      <c r="DOA807" s="49"/>
      <c r="DOB807" s="49"/>
      <c r="DOC807" s="49"/>
      <c r="DOD807" s="49"/>
      <c r="DOE807" s="49"/>
      <c r="DOF807" s="49"/>
      <c r="DOG807" s="49"/>
      <c r="DOH807" s="49"/>
      <c r="DOI807" s="49"/>
      <c r="DOJ807" s="49"/>
      <c r="DOK807" s="49"/>
      <c r="DOL807" s="49"/>
      <c r="DOM807" s="49"/>
      <c r="DON807" s="49"/>
      <c r="DOO807" s="49"/>
      <c r="DOP807" s="49"/>
      <c r="DOQ807" s="49"/>
      <c r="DOR807" s="49"/>
      <c r="DOS807" s="49"/>
      <c r="DOT807" s="49"/>
      <c r="DOU807" s="49"/>
      <c r="DOV807" s="49"/>
      <c r="DOW807" s="49"/>
      <c r="DOX807" s="49"/>
      <c r="DOY807" s="49"/>
      <c r="DOZ807" s="49"/>
      <c r="DPA807" s="49"/>
      <c r="DPB807" s="49"/>
      <c r="DPC807" s="49"/>
      <c r="DPD807" s="49"/>
      <c r="DPE807" s="49"/>
      <c r="DPF807" s="49"/>
      <c r="DPG807" s="49"/>
      <c r="DPH807" s="49"/>
      <c r="DPI807" s="49"/>
      <c r="DPJ807" s="49"/>
      <c r="DPK807" s="49"/>
      <c r="DPL807" s="49"/>
      <c r="DPM807" s="49"/>
      <c r="DPN807" s="49"/>
      <c r="DPO807" s="49"/>
      <c r="DPP807" s="49"/>
      <c r="DPQ807" s="49"/>
      <c r="DPR807" s="49"/>
      <c r="DPS807" s="49"/>
      <c r="DPT807" s="49"/>
      <c r="DPU807" s="49"/>
      <c r="DPV807" s="49"/>
      <c r="DPW807" s="49"/>
      <c r="DPX807" s="49"/>
      <c r="DPY807" s="49"/>
      <c r="DPZ807" s="49"/>
      <c r="DQA807" s="49"/>
      <c r="DQB807" s="49"/>
      <c r="DQC807" s="49"/>
      <c r="DQD807" s="49"/>
      <c r="DQE807" s="49"/>
      <c r="DQF807" s="49"/>
      <c r="DQG807" s="49"/>
      <c r="DQH807" s="49"/>
      <c r="DQI807" s="49"/>
      <c r="DQJ807" s="49"/>
      <c r="DQK807" s="49"/>
      <c r="DQL807" s="49"/>
      <c r="DQM807" s="49"/>
      <c r="DQN807" s="49"/>
      <c r="DQO807" s="49"/>
      <c r="DQP807" s="49"/>
      <c r="DQQ807" s="49"/>
      <c r="DQR807" s="49"/>
      <c r="DQS807" s="49"/>
      <c r="DQT807" s="49"/>
      <c r="DQU807" s="49"/>
      <c r="DQV807" s="49"/>
      <c r="DQW807" s="49"/>
      <c r="DQX807" s="49"/>
      <c r="DQY807" s="49"/>
      <c r="DQZ807" s="49"/>
      <c r="DRA807" s="49"/>
      <c r="DRB807" s="49"/>
      <c r="DRC807" s="49"/>
      <c r="DRD807" s="49"/>
      <c r="DRE807" s="49"/>
      <c r="DRF807" s="49"/>
      <c r="DRG807" s="49"/>
      <c r="DRH807" s="49"/>
      <c r="DRI807" s="49"/>
      <c r="DRJ807" s="49"/>
      <c r="DRK807" s="49"/>
      <c r="DRL807" s="49"/>
      <c r="DRM807" s="49"/>
      <c r="DRN807" s="49"/>
      <c r="DRO807" s="49"/>
      <c r="DRP807" s="49"/>
      <c r="DRQ807" s="49"/>
      <c r="DRR807" s="49"/>
      <c r="DRS807" s="49"/>
      <c r="DRT807" s="49"/>
      <c r="DRU807" s="49"/>
      <c r="DRV807" s="49"/>
      <c r="DRW807" s="49"/>
      <c r="DRX807" s="49"/>
      <c r="DRY807" s="49"/>
      <c r="DRZ807" s="49"/>
      <c r="DSA807" s="49"/>
      <c r="DSB807" s="49"/>
      <c r="DSC807" s="49"/>
      <c r="DSD807" s="49"/>
      <c r="DSE807" s="49"/>
      <c r="DSF807" s="49"/>
      <c r="DSG807" s="49"/>
      <c r="DSH807" s="49"/>
      <c r="DSI807" s="49"/>
      <c r="DSJ807" s="49"/>
      <c r="DSK807" s="49"/>
      <c r="DSL807" s="49"/>
      <c r="DSM807" s="49"/>
      <c r="DSN807" s="49"/>
      <c r="DSO807" s="49"/>
      <c r="DSP807" s="49"/>
      <c r="DSQ807" s="49"/>
      <c r="DSR807" s="49"/>
      <c r="DSS807" s="49"/>
      <c r="DST807" s="49"/>
      <c r="DSU807" s="49"/>
      <c r="DSV807" s="49"/>
      <c r="DSW807" s="49"/>
      <c r="DSX807" s="49"/>
      <c r="DSY807" s="49"/>
      <c r="DSZ807" s="49"/>
      <c r="DTA807" s="49"/>
      <c r="DTB807" s="49"/>
      <c r="DTC807" s="49"/>
      <c r="DTD807" s="49"/>
      <c r="DTE807" s="49"/>
      <c r="DTF807" s="49"/>
      <c r="DTG807" s="49"/>
      <c r="DTH807" s="49"/>
      <c r="DTI807" s="49"/>
      <c r="DTJ807" s="49"/>
      <c r="DTK807" s="49"/>
      <c r="DTL807" s="49"/>
      <c r="DTM807" s="49"/>
      <c r="DTN807" s="49"/>
      <c r="DTO807" s="49"/>
      <c r="DTP807" s="49"/>
      <c r="DTQ807" s="49"/>
      <c r="DTR807" s="49"/>
      <c r="DTS807" s="49"/>
      <c r="DTT807" s="49"/>
      <c r="DTU807" s="49"/>
      <c r="DTV807" s="49"/>
      <c r="DTW807" s="49"/>
      <c r="DTX807" s="49"/>
      <c r="DTY807" s="49"/>
      <c r="DTZ807" s="49"/>
      <c r="DUA807" s="49"/>
      <c r="DUB807" s="49"/>
      <c r="DUC807" s="49"/>
      <c r="DUD807" s="49"/>
      <c r="DUE807" s="49"/>
      <c r="DUF807" s="49"/>
      <c r="DUG807" s="49"/>
      <c r="DUH807" s="49"/>
      <c r="DUI807" s="49"/>
      <c r="DUJ807" s="49"/>
      <c r="DUK807" s="49"/>
      <c r="DUL807" s="49"/>
      <c r="DUM807" s="49"/>
      <c r="DUN807" s="49"/>
      <c r="DUO807" s="49"/>
      <c r="DUP807" s="49"/>
      <c r="DUQ807" s="49"/>
      <c r="DUR807" s="49"/>
      <c r="DUS807" s="49"/>
      <c r="DUT807" s="49"/>
      <c r="DUU807" s="49"/>
      <c r="DUV807" s="49"/>
      <c r="DUW807" s="49"/>
      <c r="DUX807" s="49"/>
      <c r="DUY807" s="49"/>
      <c r="DUZ807" s="49"/>
      <c r="DVA807" s="49"/>
      <c r="DVB807" s="49"/>
      <c r="DVC807" s="49"/>
      <c r="DVD807" s="49"/>
      <c r="DVE807" s="49"/>
      <c r="DVF807" s="49"/>
      <c r="DVG807" s="49"/>
      <c r="DVH807" s="49"/>
      <c r="DVI807" s="49"/>
      <c r="DVJ807" s="49"/>
      <c r="DVK807" s="49"/>
      <c r="DVL807" s="49"/>
      <c r="DVM807" s="49"/>
      <c r="DVN807" s="49"/>
      <c r="DVO807" s="49"/>
      <c r="DVP807" s="49"/>
      <c r="DVQ807" s="49"/>
      <c r="DVR807" s="49"/>
      <c r="DVS807" s="49"/>
      <c r="DVT807" s="49"/>
      <c r="DVU807" s="49"/>
      <c r="DVV807" s="49"/>
      <c r="DVW807" s="49"/>
      <c r="DVX807" s="49"/>
      <c r="DVY807" s="49"/>
      <c r="DVZ807" s="49"/>
      <c r="DWA807" s="49"/>
      <c r="DWB807" s="49"/>
      <c r="DWC807" s="49"/>
      <c r="DWD807" s="49"/>
      <c r="DWE807" s="49"/>
      <c r="DWF807" s="49"/>
      <c r="DWG807" s="49"/>
      <c r="DWH807" s="49"/>
      <c r="DWI807" s="49"/>
      <c r="DWJ807" s="49"/>
      <c r="DWK807" s="49"/>
      <c r="DWL807" s="49"/>
      <c r="DWM807" s="49"/>
      <c r="DWN807" s="49"/>
      <c r="DWO807" s="49"/>
      <c r="DWP807" s="49"/>
      <c r="DWQ807" s="49"/>
      <c r="DWR807" s="49"/>
      <c r="DWS807" s="49"/>
      <c r="DWT807" s="49"/>
      <c r="DWU807" s="49"/>
      <c r="DWV807" s="49"/>
      <c r="DWW807" s="49"/>
      <c r="DWX807" s="49"/>
      <c r="DWY807" s="49"/>
      <c r="DWZ807" s="49"/>
      <c r="DXA807" s="49"/>
      <c r="DXB807" s="49"/>
      <c r="DXC807" s="49"/>
      <c r="DXD807" s="49"/>
      <c r="DXE807" s="49"/>
      <c r="DXF807" s="49"/>
      <c r="DXG807" s="49"/>
      <c r="DXH807" s="49"/>
      <c r="DXI807" s="49"/>
      <c r="DXJ807" s="49"/>
      <c r="DXK807" s="49"/>
      <c r="DXL807" s="49"/>
      <c r="DXM807" s="49"/>
      <c r="DXN807" s="49"/>
      <c r="DXO807" s="49"/>
      <c r="DXP807" s="49"/>
      <c r="DXQ807" s="49"/>
      <c r="DXR807" s="49"/>
      <c r="DXS807" s="49"/>
      <c r="DXT807" s="49"/>
      <c r="DXU807" s="49"/>
      <c r="DXV807" s="49"/>
      <c r="DXW807" s="49"/>
      <c r="DXX807" s="49"/>
      <c r="DXY807" s="49"/>
      <c r="DXZ807" s="49"/>
      <c r="DYA807" s="49"/>
      <c r="DYB807" s="49"/>
      <c r="DYC807" s="49"/>
      <c r="DYD807" s="49"/>
      <c r="DYE807" s="49"/>
      <c r="DYF807" s="49"/>
      <c r="DYG807" s="49"/>
      <c r="DYH807" s="49"/>
      <c r="DYI807" s="49"/>
      <c r="DYJ807" s="49"/>
      <c r="DYK807" s="49"/>
      <c r="DYL807" s="49"/>
      <c r="DYM807" s="49"/>
      <c r="DYN807" s="49"/>
      <c r="DYO807" s="49"/>
      <c r="DYP807" s="49"/>
      <c r="DYQ807" s="49"/>
      <c r="DYR807" s="49"/>
      <c r="DYS807" s="49"/>
      <c r="DYT807" s="49"/>
      <c r="DYU807" s="49"/>
      <c r="DYV807" s="49"/>
      <c r="DYW807" s="49"/>
      <c r="DYX807" s="49"/>
      <c r="DYY807" s="49"/>
      <c r="DYZ807" s="49"/>
      <c r="DZA807" s="49"/>
      <c r="DZB807" s="49"/>
      <c r="DZC807" s="49"/>
      <c r="DZD807" s="49"/>
      <c r="DZE807" s="49"/>
      <c r="DZF807" s="49"/>
      <c r="DZG807" s="49"/>
      <c r="DZH807" s="49"/>
      <c r="DZI807" s="49"/>
      <c r="DZJ807" s="49"/>
      <c r="DZK807" s="49"/>
      <c r="DZL807" s="49"/>
      <c r="DZM807" s="49"/>
      <c r="DZN807" s="49"/>
      <c r="DZO807" s="49"/>
      <c r="DZP807" s="49"/>
      <c r="DZQ807" s="49"/>
      <c r="DZR807" s="49"/>
      <c r="DZS807" s="49"/>
      <c r="DZT807" s="49"/>
      <c r="DZU807" s="49"/>
      <c r="DZV807" s="49"/>
      <c r="DZW807" s="49"/>
      <c r="DZX807" s="49"/>
      <c r="DZY807" s="49"/>
      <c r="DZZ807" s="49"/>
      <c r="EAA807" s="49"/>
      <c r="EAB807" s="49"/>
      <c r="EAC807" s="49"/>
      <c r="EAD807" s="49"/>
      <c r="EAE807" s="49"/>
      <c r="EAF807" s="49"/>
      <c r="EAG807" s="49"/>
      <c r="EAH807" s="49"/>
      <c r="EAI807" s="49"/>
      <c r="EAJ807" s="49"/>
      <c r="EAK807" s="49"/>
      <c r="EAL807" s="49"/>
      <c r="EAM807" s="49"/>
      <c r="EAN807" s="49"/>
      <c r="EAO807" s="49"/>
      <c r="EAP807" s="49"/>
      <c r="EAQ807" s="49"/>
      <c r="EAR807" s="49"/>
      <c r="EAS807" s="49"/>
      <c r="EAT807" s="49"/>
      <c r="EAU807" s="49"/>
      <c r="EAV807" s="49"/>
      <c r="EAW807" s="49"/>
      <c r="EAX807" s="49"/>
      <c r="EAY807" s="49"/>
      <c r="EAZ807" s="49"/>
      <c r="EBA807" s="49"/>
      <c r="EBB807" s="49"/>
      <c r="EBC807" s="49"/>
      <c r="EBD807" s="49"/>
      <c r="EBE807" s="49"/>
      <c r="EBF807" s="49"/>
      <c r="EBG807" s="49"/>
      <c r="EBH807" s="49"/>
      <c r="EBI807" s="49"/>
      <c r="EBJ807" s="49"/>
      <c r="EBK807" s="49"/>
      <c r="EBL807" s="49"/>
      <c r="EBM807" s="49"/>
      <c r="EBN807" s="49"/>
      <c r="EBO807" s="49"/>
      <c r="EBP807" s="49"/>
      <c r="EBQ807" s="49"/>
      <c r="EBR807" s="49"/>
      <c r="EBS807" s="49"/>
      <c r="EBT807" s="49"/>
      <c r="EBU807" s="49"/>
      <c r="EBV807" s="49"/>
      <c r="EBW807" s="49"/>
      <c r="EBX807" s="49"/>
      <c r="EBY807" s="49"/>
      <c r="EBZ807" s="49"/>
      <c r="ECA807" s="49"/>
      <c r="ECB807" s="49"/>
      <c r="ECC807" s="49"/>
      <c r="ECD807" s="49"/>
      <c r="ECE807" s="49"/>
      <c r="ECF807" s="49"/>
      <c r="ECG807" s="49"/>
      <c r="ECH807" s="49"/>
      <c r="ECI807" s="49"/>
      <c r="ECJ807" s="49"/>
      <c r="ECK807" s="49"/>
      <c r="ECL807" s="49"/>
      <c r="ECM807" s="49"/>
      <c r="ECN807" s="49"/>
      <c r="ECO807" s="49"/>
      <c r="ECP807" s="49"/>
      <c r="ECQ807" s="49"/>
      <c r="ECR807" s="49"/>
      <c r="ECS807" s="49"/>
      <c r="ECT807" s="49"/>
      <c r="ECU807" s="49"/>
      <c r="ECV807" s="49"/>
      <c r="ECW807" s="49"/>
      <c r="ECX807" s="49"/>
      <c r="ECY807" s="49"/>
      <c r="ECZ807" s="49"/>
      <c r="EDA807" s="49"/>
      <c r="EDB807" s="49"/>
      <c r="EDC807" s="49"/>
      <c r="EDD807" s="49"/>
      <c r="EDE807" s="49"/>
      <c r="EDF807" s="49"/>
      <c r="EDG807" s="49"/>
      <c r="EDH807" s="49"/>
      <c r="EDI807" s="49"/>
      <c r="EDJ807" s="49"/>
      <c r="EDK807" s="49"/>
      <c r="EDL807" s="49"/>
      <c r="EDM807" s="49"/>
      <c r="EDN807" s="49"/>
      <c r="EDO807" s="49"/>
      <c r="EDP807" s="49"/>
      <c r="EDQ807" s="49"/>
      <c r="EDR807" s="49"/>
      <c r="EDS807" s="49"/>
      <c r="EDT807" s="49"/>
      <c r="EDU807" s="49"/>
      <c r="EDV807" s="49"/>
      <c r="EDW807" s="49"/>
      <c r="EDX807" s="49"/>
      <c r="EDY807" s="49"/>
      <c r="EDZ807" s="49"/>
      <c r="EEA807" s="49"/>
      <c r="EEB807" s="49"/>
      <c r="EEC807" s="49"/>
      <c r="EED807" s="49"/>
      <c r="EEE807" s="49"/>
      <c r="EEF807" s="49"/>
      <c r="EEG807" s="49"/>
      <c r="EEH807" s="49"/>
      <c r="EEI807" s="49"/>
      <c r="EEJ807" s="49"/>
      <c r="EEK807" s="49"/>
      <c r="EEL807" s="49"/>
      <c r="EEM807" s="49"/>
      <c r="EEN807" s="49"/>
      <c r="EEO807" s="49"/>
      <c r="EEP807" s="49"/>
      <c r="EEQ807" s="49"/>
      <c r="EER807" s="49"/>
      <c r="EES807" s="49"/>
      <c r="EET807" s="49"/>
      <c r="EEU807" s="49"/>
      <c r="EEV807" s="49"/>
      <c r="EEW807" s="49"/>
      <c r="EEX807" s="49"/>
      <c r="EEY807" s="49"/>
      <c r="EEZ807" s="49"/>
      <c r="EFA807" s="49"/>
      <c r="EFB807" s="49"/>
      <c r="EFC807" s="49"/>
      <c r="EFD807" s="49"/>
      <c r="EFE807" s="49"/>
      <c r="EFF807" s="49"/>
      <c r="EFG807" s="49"/>
      <c r="EFH807" s="49"/>
      <c r="EFI807" s="49"/>
      <c r="EFJ807" s="49"/>
      <c r="EFK807" s="49"/>
      <c r="EFL807" s="49"/>
      <c r="EFM807" s="49"/>
      <c r="EFN807" s="49"/>
      <c r="EFO807" s="49"/>
      <c r="EFP807" s="49"/>
      <c r="EFQ807" s="49"/>
      <c r="EFR807" s="49"/>
      <c r="EFS807" s="49"/>
      <c r="EFT807" s="49"/>
      <c r="EFU807" s="49"/>
      <c r="EFV807" s="49"/>
      <c r="EFW807" s="49"/>
      <c r="EFX807" s="49"/>
      <c r="EFY807" s="49"/>
      <c r="EFZ807" s="49"/>
      <c r="EGA807" s="49"/>
      <c r="EGB807" s="49"/>
      <c r="EGC807" s="49"/>
      <c r="EGD807" s="49"/>
      <c r="EGE807" s="49"/>
      <c r="EGF807" s="49"/>
      <c r="EGG807" s="49"/>
      <c r="EGH807" s="49"/>
      <c r="EGI807" s="49"/>
      <c r="EGJ807" s="49"/>
      <c r="EGK807" s="49"/>
      <c r="EGL807" s="49"/>
      <c r="EGM807" s="49"/>
      <c r="EGN807" s="49"/>
      <c r="EGO807" s="49"/>
      <c r="EGP807" s="49"/>
      <c r="EGQ807" s="49"/>
      <c r="EGR807" s="49"/>
      <c r="EGS807" s="49"/>
      <c r="EGT807" s="49"/>
      <c r="EGU807" s="49"/>
      <c r="EGV807" s="49"/>
      <c r="EGW807" s="49"/>
      <c r="EGX807" s="49"/>
      <c r="EGY807" s="49"/>
      <c r="EGZ807" s="49"/>
      <c r="EHA807" s="49"/>
      <c r="EHB807" s="49"/>
      <c r="EHC807" s="49"/>
      <c r="EHD807" s="49"/>
      <c r="EHE807" s="49"/>
      <c r="EHF807" s="49"/>
      <c r="EHG807" s="49"/>
      <c r="EHH807" s="49"/>
      <c r="EHI807" s="49"/>
      <c r="EHJ807" s="49"/>
      <c r="EHK807" s="49"/>
      <c r="EHL807" s="49"/>
      <c r="EHM807" s="49"/>
      <c r="EHN807" s="49"/>
      <c r="EHO807" s="49"/>
      <c r="EHP807" s="49"/>
      <c r="EHQ807" s="49"/>
      <c r="EHR807" s="49"/>
      <c r="EHS807" s="49"/>
      <c r="EHT807" s="49"/>
      <c r="EHU807" s="49"/>
      <c r="EHV807" s="49"/>
      <c r="EHW807" s="49"/>
      <c r="EHX807" s="49"/>
      <c r="EHY807" s="49"/>
      <c r="EHZ807" s="49"/>
      <c r="EIA807" s="49"/>
      <c r="EIB807" s="49"/>
      <c r="EIC807" s="49"/>
      <c r="EID807" s="49"/>
      <c r="EIE807" s="49"/>
      <c r="EIF807" s="49"/>
      <c r="EIG807" s="49"/>
      <c r="EIH807" s="49"/>
      <c r="EII807" s="49"/>
      <c r="EIJ807" s="49"/>
      <c r="EIK807" s="49"/>
      <c r="EIL807" s="49"/>
      <c r="EIM807" s="49"/>
      <c r="EIN807" s="49"/>
      <c r="EIO807" s="49"/>
      <c r="EIP807" s="49"/>
      <c r="EIQ807" s="49"/>
      <c r="EIR807" s="49"/>
      <c r="EIS807" s="49"/>
      <c r="EIT807" s="49"/>
      <c r="EIU807" s="49"/>
      <c r="EIV807" s="49"/>
      <c r="EIW807" s="49"/>
      <c r="EIX807" s="49"/>
      <c r="EIY807" s="49"/>
      <c r="EIZ807" s="49"/>
      <c r="EJA807" s="49"/>
      <c r="EJB807" s="49"/>
      <c r="EJC807" s="49"/>
      <c r="EJD807" s="49"/>
      <c r="EJE807" s="49"/>
      <c r="EJF807" s="49"/>
      <c r="EJG807" s="49"/>
      <c r="EJH807" s="49"/>
      <c r="EJI807" s="49"/>
      <c r="EJJ807" s="49"/>
      <c r="EJK807" s="49"/>
      <c r="EJL807" s="49"/>
      <c r="EJM807" s="49"/>
      <c r="EJN807" s="49"/>
      <c r="EJO807" s="49"/>
      <c r="EJP807" s="49"/>
      <c r="EJQ807" s="49"/>
      <c r="EJR807" s="49"/>
      <c r="EJS807" s="49"/>
      <c r="EJT807" s="49"/>
      <c r="EJU807" s="49"/>
      <c r="EJV807" s="49"/>
      <c r="EJW807" s="49"/>
      <c r="EJX807" s="49"/>
      <c r="EJY807" s="49"/>
      <c r="EJZ807" s="49"/>
      <c r="EKA807" s="49"/>
      <c r="EKB807" s="49"/>
      <c r="EKC807" s="49"/>
      <c r="EKD807" s="49"/>
      <c r="EKE807" s="49"/>
      <c r="EKF807" s="49"/>
      <c r="EKG807" s="49"/>
      <c r="EKH807" s="49"/>
      <c r="EKI807" s="49"/>
      <c r="EKJ807" s="49"/>
      <c r="EKK807" s="49"/>
      <c r="EKL807" s="49"/>
      <c r="EKM807" s="49"/>
      <c r="EKN807" s="49"/>
      <c r="EKO807" s="49"/>
      <c r="EKP807" s="49"/>
      <c r="EKQ807" s="49"/>
      <c r="EKR807" s="49"/>
      <c r="EKS807" s="49"/>
      <c r="EKT807" s="49"/>
      <c r="EKU807" s="49"/>
      <c r="EKV807" s="49"/>
      <c r="EKW807" s="49"/>
      <c r="EKX807" s="49"/>
      <c r="EKY807" s="49"/>
      <c r="EKZ807" s="49"/>
      <c r="ELA807" s="49"/>
      <c r="ELB807" s="49"/>
      <c r="ELC807" s="49"/>
      <c r="ELD807" s="49"/>
      <c r="ELE807" s="49"/>
      <c r="ELF807" s="49"/>
      <c r="ELG807" s="49"/>
      <c r="ELH807" s="49"/>
      <c r="ELI807" s="49"/>
      <c r="ELJ807" s="49"/>
      <c r="ELK807" s="49"/>
      <c r="ELL807" s="49"/>
      <c r="ELM807" s="49"/>
      <c r="ELN807" s="49"/>
      <c r="ELO807" s="49"/>
      <c r="ELP807" s="49"/>
      <c r="ELQ807" s="49"/>
      <c r="ELR807" s="49"/>
      <c r="ELS807" s="49"/>
      <c r="ELT807" s="49"/>
      <c r="ELU807" s="49"/>
      <c r="ELV807" s="49"/>
      <c r="ELW807" s="49"/>
      <c r="ELX807" s="49"/>
      <c r="ELY807" s="49"/>
      <c r="ELZ807" s="49"/>
      <c r="EMA807" s="49"/>
      <c r="EMB807" s="49"/>
      <c r="EMC807" s="49"/>
      <c r="EMD807" s="49"/>
      <c r="EME807" s="49"/>
      <c r="EMF807" s="49"/>
      <c r="EMG807" s="49"/>
      <c r="EMH807" s="49"/>
      <c r="EMI807" s="49"/>
      <c r="EMJ807" s="49"/>
      <c r="EMK807" s="49"/>
      <c r="EML807" s="49"/>
      <c r="EMM807" s="49"/>
      <c r="EMN807" s="49"/>
      <c r="EMO807" s="49"/>
      <c r="EMP807" s="49"/>
      <c r="EMQ807" s="49"/>
      <c r="EMR807" s="49"/>
      <c r="EMS807" s="49"/>
      <c r="EMT807" s="49"/>
      <c r="EMU807" s="49"/>
      <c r="EMV807" s="49"/>
      <c r="EMW807" s="49"/>
      <c r="EMX807" s="49"/>
      <c r="EMY807" s="49"/>
      <c r="EMZ807" s="49"/>
      <c r="ENA807" s="49"/>
      <c r="ENB807" s="49"/>
      <c r="ENC807" s="49"/>
      <c r="END807" s="49"/>
      <c r="ENE807" s="49"/>
      <c r="ENF807" s="49"/>
      <c r="ENG807" s="49"/>
      <c r="ENH807" s="49"/>
      <c r="ENI807" s="49"/>
      <c r="ENJ807" s="49"/>
      <c r="ENK807" s="49"/>
      <c r="ENL807" s="49"/>
      <c r="ENM807" s="49"/>
      <c r="ENN807" s="49"/>
      <c r="ENO807" s="49"/>
      <c r="ENP807" s="49"/>
      <c r="ENQ807" s="49"/>
      <c r="ENR807" s="49"/>
      <c r="ENS807" s="49"/>
      <c r="ENT807" s="49"/>
      <c r="ENU807" s="49"/>
      <c r="ENV807" s="49"/>
      <c r="ENW807" s="49"/>
      <c r="ENX807" s="49"/>
      <c r="ENY807" s="49"/>
      <c r="ENZ807" s="49"/>
      <c r="EOA807" s="49"/>
      <c r="EOB807" s="49"/>
      <c r="EOC807" s="49"/>
      <c r="EOD807" s="49"/>
      <c r="EOE807" s="49"/>
      <c r="EOF807" s="49"/>
      <c r="EOG807" s="49"/>
      <c r="EOH807" s="49"/>
      <c r="EOI807" s="49"/>
      <c r="EOJ807" s="49"/>
      <c r="EOK807" s="49"/>
      <c r="EOL807" s="49"/>
      <c r="EOM807" s="49"/>
      <c r="EON807" s="49"/>
      <c r="EOO807" s="49"/>
      <c r="EOP807" s="49"/>
      <c r="EOQ807" s="49"/>
      <c r="EOR807" s="49"/>
      <c r="EOS807" s="49"/>
      <c r="EOT807" s="49"/>
      <c r="EOU807" s="49"/>
      <c r="EOV807" s="49"/>
      <c r="EOW807" s="49"/>
      <c r="EOX807" s="49"/>
      <c r="EOY807" s="49"/>
      <c r="EOZ807" s="49"/>
      <c r="EPA807" s="49"/>
      <c r="EPB807" s="49"/>
      <c r="EPC807" s="49"/>
      <c r="EPD807" s="49"/>
      <c r="EPE807" s="49"/>
      <c r="EPF807" s="49"/>
      <c r="EPG807" s="49"/>
      <c r="EPH807" s="49"/>
      <c r="EPI807" s="49"/>
      <c r="EPJ807" s="49"/>
      <c r="EPK807" s="49"/>
      <c r="EPL807" s="49"/>
      <c r="EPM807" s="49"/>
      <c r="EPN807" s="49"/>
      <c r="EPO807" s="49"/>
      <c r="EPP807" s="49"/>
      <c r="EPQ807" s="49"/>
      <c r="EPR807" s="49"/>
      <c r="EPS807" s="49"/>
      <c r="EPT807" s="49"/>
      <c r="EPU807" s="49"/>
      <c r="EPV807" s="49"/>
      <c r="EPW807" s="49"/>
      <c r="EPX807" s="49"/>
      <c r="EPY807" s="49"/>
      <c r="EPZ807" s="49"/>
      <c r="EQA807" s="49"/>
      <c r="EQB807" s="49"/>
      <c r="EQC807" s="49"/>
      <c r="EQD807" s="49"/>
      <c r="EQE807" s="49"/>
      <c r="EQF807" s="49"/>
      <c r="EQG807" s="49"/>
      <c r="EQH807" s="49"/>
      <c r="EQI807" s="49"/>
      <c r="EQJ807" s="49"/>
      <c r="EQK807" s="49"/>
      <c r="EQL807" s="49"/>
      <c r="EQM807" s="49"/>
      <c r="EQN807" s="49"/>
      <c r="EQO807" s="49"/>
      <c r="EQP807" s="49"/>
      <c r="EQQ807" s="49"/>
      <c r="EQR807" s="49"/>
      <c r="EQS807" s="49"/>
      <c r="EQT807" s="49"/>
      <c r="EQU807" s="49"/>
      <c r="EQV807" s="49"/>
      <c r="EQW807" s="49"/>
      <c r="EQX807" s="49"/>
      <c r="EQY807" s="49"/>
      <c r="EQZ807" s="49"/>
      <c r="ERA807" s="49"/>
      <c r="ERB807" s="49"/>
      <c r="ERC807" s="49"/>
      <c r="ERD807" s="49"/>
      <c r="ERE807" s="49"/>
      <c r="ERF807" s="49"/>
      <c r="ERG807" s="49"/>
      <c r="ERH807" s="49"/>
      <c r="ERI807" s="49"/>
      <c r="ERJ807" s="49"/>
      <c r="ERK807" s="49"/>
      <c r="ERL807" s="49"/>
      <c r="ERM807" s="49"/>
      <c r="ERN807" s="49"/>
      <c r="ERO807" s="49"/>
      <c r="ERP807" s="49"/>
      <c r="ERQ807" s="49"/>
      <c r="ERR807" s="49"/>
      <c r="ERS807" s="49"/>
      <c r="ERT807" s="49"/>
      <c r="ERU807" s="49"/>
      <c r="ERV807" s="49"/>
      <c r="ERW807" s="49"/>
      <c r="ERX807" s="49"/>
      <c r="ERY807" s="49"/>
      <c r="ERZ807" s="49"/>
      <c r="ESA807" s="49"/>
      <c r="ESB807" s="49"/>
      <c r="ESC807" s="49"/>
      <c r="ESD807" s="49"/>
      <c r="ESE807" s="49"/>
      <c r="ESF807" s="49"/>
      <c r="ESG807" s="49"/>
      <c r="ESH807" s="49"/>
      <c r="ESI807" s="49"/>
      <c r="ESJ807" s="49"/>
      <c r="ESK807" s="49"/>
      <c r="ESL807" s="49"/>
      <c r="ESM807" s="49"/>
      <c r="ESN807" s="49"/>
      <c r="ESO807" s="49"/>
      <c r="ESP807" s="49"/>
      <c r="ESQ807" s="49"/>
      <c r="ESR807" s="49"/>
      <c r="ESS807" s="49"/>
      <c r="EST807" s="49"/>
      <c r="ESU807" s="49"/>
      <c r="ESV807" s="49"/>
      <c r="ESW807" s="49"/>
      <c r="ESX807" s="49"/>
      <c r="ESY807" s="49"/>
      <c r="ESZ807" s="49"/>
      <c r="ETA807" s="49"/>
      <c r="ETB807" s="49"/>
      <c r="ETC807" s="49"/>
      <c r="ETD807" s="49"/>
      <c r="ETE807" s="49"/>
      <c r="ETF807" s="49"/>
      <c r="ETG807" s="49"/>
      <c r="ETH807" s="49"/>
      <c r="ETI807" s="49"/>
      <c r="ETJ807" s="49"/>
      <c r="ETK807" s="49"/>
      <c r="ETL807" s="49"/>
      <c r="ETM807" s="49"/>
      <c r="ETN807" s="49"/>
      <c r="ETO807" s="49"/>
      <c r="ETP807" s="49"/>
      <c r="ETQ807" s="49"/>
      <c r="ETR807" s="49"/>
      <c r="ETS807" s="49"/>
      <c r="ETT807" s="49"/>
      <c r="ETU807" s="49"/>
      <c r="ETV807" s="49"/>
      <c r="ETW807" s="49"/>
      <c r="ETX807" s="49"/>
      <c r="ETY807" s="49"/>
      <c r="ETZ807" s="49"/>
      <c r="EUA807" s="49"/>
      <c r="EUB807" s="49"/>
      <c r="EUC807" s="49"/>
      <c r="EUD807" s="49"/>
      <c r="EUE807" s="49"/>
      <c r="EUF807" s="49"/>
      <c r="EUG807" s="49"/>
      <c r="EUH807" s="49"/>
      <c r="EUI807" s="49"/>
      <c r="EUJ807" s="49"/>
      <c r="EUK807" s="49"/>
      <c r="EUL807" s="49"/>
      <c r="EUM807" s="49"/>
      <c r="EUN807" s="49"/>
      <c r="EUO807" s="49"/>
      <c r="EUP807" s="49"/>
      <c r="EUQ807" s="49"/>
      <c r="EUR807" s="49"/>
      <c r="EUS807" s="49"/>
      <c r="EUT807" s="49"/>
      <c r="EUU807" s="49"/>
      <c r="EUV807" s="49"/>
      <c r="EUW807" s="49"/>
      <c r="EUX807" s="49"/>
      <c r="EUY807" s="49"/>
      <c r="EUZ807" s="49"/>
      <c r="EVA807" s="49"/>
      <c r="EVB807" s="49"/>
      <c r="EVC807" s="49"/>
      <c r="EVD807" s="49"/>
      <c r="EVE807" s="49"/>
      <c r="EVF807" s="49"/>
      <c r="EVG807" s="49"/>
      <c r="EVH807" s="49"/>
      <c r="EVI807" s="49"/>
      <c r="EVJ807" s="49"/>
      <c r="EVK807" s="49"/>
      <c r="EVL807" s="49"/>
      <c r="EVM807" s="49"/>
      <c r="EVN807" s="49"/>
      <c r="EVO807" s="49"/>
      <c r="EVP807" s="49"/>
      <c r="EVQ807" s="49"/>
      <c r="EVR807" s="49"/>
      <c r="EVS807" s="49"/>
      <c r="EVT807" s="49"/>
      <c r="EVU807" s="49"/>
      <c r="EVV807" s="49"/>
      <c r="EVW807" s="49"/>
      <c r="EVX807" s="49"/>
      <c r="EVY807" s="49"/>
      <c r="EVZ807" s="49"/>
      <c r="EWA807" s="49"/>
      <c r="EWB807" s="49"/>
      <c r="EWC807" s="49"/>
      <c r="EWD807" s="49"/>
      <c r="EWE807" s="49"/>
      <c r="EWF807" s="49"/>
      <c r="EWG807" s="49"/>
      <c r="EWH807" s="49"/>
      <c r="EWI807" s="49"/>
      <c r="EWJ807" s="49"/>
      <c r="EWK807" s="49"/>
      <c r="EWL807" s="49"/>
      <c r="EWM807" s="49"/>
      <c r="EWN807" s="49"/>
      <c r="EWO807" s="49"/>
      <c r="EWP807" s="49"/>
      <c r="EWQ807" s="49"/>
      <c r="EWR807" s="49"/>
      <c r="EWS807" s="49"/>
      <c r="EWT807" s="49"/>
      <c r="EWU807" s="49"/>
      <c r="EWV807" s="49"/>
      <c r="EWW807" s="49"/>
      <c r="EWX807" s="49"/>
      <c r="EWY807" s="49"/>
      <c r="EWZ807" s="49"/>
      <c r="EXA807" s="49"/>
      <c r="EXB807" s="49"/>
      <c r="EXC807" s="49"/>
      <c r="EXD807" s="49"/>
      <c r="EXE807" s="49"/>
      <c r="EXF807" s="49"/>
      <c r="EXG807" s="49"/>
      <c r="EXH807" s="49"/>
      <c r="EXI807" s="49"/>
      <c r="EXJ807" s="49"/>
      <c r="EXK807" s="49"/>
      <c r="EXL807" s="49"/>
      <c r="EXM807" s="49"/>
      <c r="EXN807" s="49"/>
      <c r="EXO807" s="49"/>
      <c r="EXP807" s="49"/>
      <c r="EXQ807" s="49"/>
      <c r="EXR807" s="49"/>
      <c r="EXS807" s="49"/>
      <c r="EXT807" s="49"/>
      <c r="EXU807" s="49"/>
      <c r="EXV807" s="49"/>
      <c r="EXW807" s="49"/>
      <c r="EXX807" s="49"/>
      <c r="EXY807" s="49"/>
      <c r="EXZ807" s="49"/>
      <c r="EYA807" s="49"/>
      <c r="EYB807" s="49"/>
      <c r="EYC807" s="49"/>
      <c r="EYD807" s="49"/>
      <c r="EYE807" s="49"/>
      <c r="EYF807" s="49"/>
      <c r="EYG807" s="49"/>
      <c r="EYH807" s="49"/>
      <c r="EYI807" s="49"/>
      <c r="EYJ807" s="49"/>
      <c r="EYK807" s="49"/>
      <c r="EYL807" s="49"/>
      <c r="EYM807" s="49"/>
      <c r="EYN807" s="49"/>
      <c r="EYO807" s="49"/>
      <c r="EYP807" s="49"/>
      <c r="EYQ807" s="49"/>
      <c r="EYR807" s="49"/>
      <c r="EYS807" s="49"/>
      <c r="EYT807" s="49"/>
      <c r="EYU807" s="49"/>
      <c r="EYV807" s="49"/>
      <c r="EYW807" s="49"/>
      <c r="EYX807" s="49"/>
      <c r="EYY807" s="49"/>
      <c r="EYZ807" s="49"/>
      <c r="EZA807" s="49"/>
      <c r="EZB807" s="49"/>
      <c r="EZC807" s="49"/>
      <c r="EZD807" s="49"/>
      <c r="EZE807" s="49"/>
      <c r="EZF807" s="49"/>
      <c r="EZG807" s="49"/>
      <c r="EZH807" s="49"/>
      <c r="EZI807" s="49"/>
      <c r="EZJ807" s="49"/>
      <c r="EZK807" s="49"/>
      <c r="EZL807" s="49"/>
      <c r="EZM807" s="49"/>
      <c r="EZN807" s="49"/>
      <c r="EZO807" s="49"/>
      <c r="EZP807" s="49"/>
      <c r="EZQ807" s="49"/>
      <c r="EZR807" s="49"/>
      <c r="EZS807" s="49"/>
      <c r="EZT807" s="49"/>
      <c r="EZU807" s="49"/>
      <c r="EZV807" s="49"/>
      <c r="EZW807" s="49"/>
      <c r="EZX807" s="49"/>
      <c r="EZY807" s="49"/>
      <c r="EZZ807" s="49"/>
      <c r="FAA807" s="49"/>
      <c r="FAB807" s="49"/>
      <c r="FAC807" s="49"/>
      <c r="FAD807" s="49"/>
      <c r="FAE807" s="49"/>
      <c r="FAF807" s="49"/>
      <c r="FAG807" s="49"/>
      <c r="FAH807" s="49"/>
      <c r="FAI807" s="49"/>
      <c r="FAJ807" s="49"/>
      <c r="FAK807" s="49"/>
      <c r="FAL807" s="49"/>
      <c r="FAM807" s="49"/>
      <c r="FAN807" s="49"/>
      <c r="FAO807" s="49"/>
      <c r="FAP807" s="49"/>
      <c r="FAQ807" s="49"/>
      <c r="FAR807" s="49"/>
      <c r="FAS807" s="49"/>
      <c r="FAT807" s="49"/>
      <c r="FAU807" s="49"/>
      <c r="FAV807" s="49"/>
      <c r="FAW807" s="49"/>
      <c r="FAX807" s="49"/>
      <c r="FAY807" s="49"/>
      <c r="FAZ807" s="49"/>
      <c r="FBA807" s="49"/>
      <c r="FBB807" s="49"/>
      <c r="FBC807" s="49"/>
      <c r="FBD807" s="49"/>
      <c r="FBE807" s="49"/>
      <c r="FBF807" s="49"/>
      <c r="FBG807" s="49"/>
      <c r="FBH807" s="49"/>
      <c r="FBI807" s="49"/>
      <c r="FBJ807" s="49"/>
      <c r="FBK807" s="49"/>
      <c r="FBL807" s="49"/>
      <c r="FBM807" s="49"/>
      <c r="FBN807" s="49"/>
      <c r="FBO807" s="49"/>
      <c r="FBP807" s="49"/>
      <c r="FBQ807" s="49"/>
      <c r="FBR807" s="49"/>
      <c r="FBS807" s="49"/>
      <c r="FBT807" s="49"/>
      <c r="FBU807" s="49"/>
      <c r="FBV807" s="49"/>
      <c r="FBW807" s="49"/>
      <c r="FBX807" s="49"/>
      <c r="FBY807" s="49"/>
      <c r="FBZ807" s="49"/>
      <c r="FCA807" s="49"/>
      <c r="FCB807" s="49"/>
      <c r="FCC807" s="49"/>
      <c r="FCD807" s="49"/>
      <c r="FCE807" s="49"/>
      <c r="FCF807" s="49"/>
      <c r="FCG807" s="49"/>
      <c r="FCH807" s="49"/>
      <c r="FCI807" s="49"/>
      <c r="FCJ807" s="49"/>
      <c r="FCK807" s="49"/>
      <c r="FCL807" s="49"/>
      <c r="FCM807" s="49"/>
      <c r="FCN807" s="49"/>
      <c r="FCO807" s="49"/>
      <c r="FCP807" s="49"/>
      <c r="FCQ807" s="49"/>
      <c r="FCR807" s="49"/>
      <c r="FCS807" s="49"/>
      <c r="FCT807" s="49"/>
      <c r="FCU807" s="49"/>
      <c r="FCV807" s="49"/>
      <c r="FCW807" s="49"/>
      <c r="FCX807" s="49"/>
      <c r="FCY807" s="49"/>
      <c r="FCZ807" s="49"/>
      <c r="FDA807" s="49"/>
      <c r="FDB807" s="49"/>
      <c r="FDC807" s="49"/>
      <c r="FDD807" s="49"/>
      <c r="FDE807" s="49"/>
      <c r="FDF807" s="49"/>
      <c r="FDG807" s="49"/>
      <c r="FDH807" s="49"/>
      <c r="FDI807" s="49"/>
      <c r="FDJ807" s="49"/>
      <c r="FDK807" s="49"/>
      <c r="FDL807" s="49"/>
      <c r="FDM807" s="49"/>
      <c r="FDN807" s="49"/>
      <c r="FDO807" s="49"/>
      <c r="FDP807" s="49"/>
      <c r="FDQ807" s="49"/>
      <c r="FDR807" s="49"/>
      <c r="FDS807" s="49"/>
      <c r="FDT807" s="49"/>
      <c r="FDU807" s="49"/>
      <c r="FDV807" s="49"/>
      <c r="FDW807" s="49"/>
      <c r="FDX807" s="49"/>
      <c r="FDY807" s="49"/>
      <c r="FDZ807" s="49"/>
      <c r="FEA807" s="49"/>
      <c r="FEB807" s="49"/>
      <c r="FEC807" s="49"/>
      <c r="FED807" s="49"/>
      <c r="FEE807" s="49"/>
      <c r="FEF807" s="49"/>
      <c r="FEG807" s="49"/>
      <c r="FEH807" s="49"/>
      <c r="FEI807" s="49"/>
      <c r="FEJ807" s="49"/>
      <c r="FEK807" s="49"/>
      <c r="FEL807" s="49"/>
      <c r="FEM807" s="49"/>
      <c r="FEN807" s="49"/>
      <c r="FEO807" s="49"/>
      <c r="FEP807" s="49"/>
      <c r="FEQ807" s="49"/>
      <c r="FER807" s="49"/>
      <c r="FES807" s="49"/>
      <c r="FET807" s="49"/>
      <c r="FEU807" s="49"/>
      <c r="FEV807" s="49"/>
      <c r="FEW807" s="49"/>
      <c r="FEX807" s="49"/>
      <c r="FEY807" s="49"/>
      <c r="FEZ807" s="49"/>
      <c r="FFA807" s="49"/>
      <c r="FFB807" s="49"/>
      <c r="FFC807" s="49"/>
      <c r="FFD807" s="49"/>
      <c r="FFE807" s="49"/>
      <c r="FFF807" s="49"/>
      <c r="FFG807" s="49"/>
      <c r="FFH807" s="49"/>
      <c r="FFI807" s="49"/>
      <c r="FFJ807" s="49"/>
      <c r="FFK807" s="49"/>
      <c r="FFL807" s="49"/>
      <c r="FFM807" s="49"/>
      <c r="FFN807" s="49"/>
      <c r="FFO807" s="49"/>
      <c r="FFP807" s="49"/>
      <c r="FFQ807" s="49"/>
      <c r="FFR807" s="49"/>
      <c r="FFS807" s="49"/>
      <c r="FFT807" s="49"/>
      <c r="FFU807" s="49"/>
      <c r="FFV807" s="49"/>
      <c r="FFW807" s="49"/>
      <c r="FFX807" s="49"/>
      <c r="FFY807" s="49"/>
      <c r="FFZ807" s="49"/>
      <c r="FGA807" s="49"/>
      <c r="FGB807" s="49"/>
      <c r="FGC807" s="49"/>
      <c r="FGD807" s="49"/>
      <c r="FGE807" s="49"/>
      <c r="FGF807" s="49"/>
      <c r="FGG807" s="49"/>
      <c r="FGH807" s="49"/>
      <c r="FGI807" s="49"/>
      <c r="FGJ807" s="49"/>
      <c r="FGK807" s="49"/>
      <c r="FGL807" s="49"/>
      <c r="FGM807" s="49"/>
      <c r="FGN807" s="49"/>
      <c r="FGO807" s="49"/>
      <c r="FGP807" s="49"/>
      <c r="FGQ807" s="49"/>
      <c r="FGR807" s="49"/>
      <c r="FGS807" s="49"/>
      <c r="FGT807" s="49"/>
      <c r="FGU807" s="49"/>
      <c r="FGV807" s="49"/>
      <c r="FGW807" s="49"/>
      <c r="FGX807" s="49"/>
      <c r="FGY807" s="49"/>
      <c r="FGZ807" s="49"/>
      <c r="FHA807" s="49"/>
      <c r="FHB807" s="49"/>
      <c r="FHC807" s="49"/>
      <c r="FHD807" s="49"/>
      <c r="FHE807" s="49"/>
      <c r="FHF807" s="49"/>
      <c r="FHG807" s="49"/>
      <c r="FHH807" s="49"/>
      <c r="FHI807" s="49"/>
      <c r="FHJ807" s="49"/>
      <c r="FHK807" s="49"/>
      <c r="FHL807" s="49"/>
      <c r="FHM807" s="49"/>
      <c r="FHN807" s="49"/>
      <c r="FHO807" s="49"/>
      <c r="FHP807" s="49"/>
      <c r="FHQ807" s="49"/>
      <c r="FHR807" s="49"/>
      <c r="FHS807" s="49"/>
      <c r="FHT807" s="49"/>
      <c r="FHU807" s="49"/>
      <c r="FHV807" s="49"/>
      <c r="FHW807" s="49"/>
      <c r="FHX807" s="49"/>
      <c r="FHY807" s="49"/>
      <c r="FHZ807" s="49"/>
      <c r="FIA807" s="49"/>
      <c r="FIB807" s="49"/>
      <c r="FIC807" s="49"/>
      <c r="FID807" s="49"/>
      <c r="FIE807" s="49"/>
      <c r="FIF807" s="49"/>
      <c r="FIG807" s="49"/>
      <c r="FIH807" s="49"/>
      <c r="FII807" s="49"/>
      <c r="FIJ807" s="49"/>
      <c r="FIK807" s="49"/>
      <c r="FIL807" s="49"/>
      <c r="FIM807" s="49"/>
      <c r="FIN807" s="49"/>
      <c r="FIO807" s="49"/>
      <c r="FIP807" s="49"/>
      <c r="FIQ807" s="49"/>
      <c r="FIR807" s="49"/>
      <c r="FIS807" s="49"/>
      <c r="FIT807" s="49"/>
      <c r="FIU807" s="49"/>
      <c r="FIV807" s="49"/>
      <c r="FIW807" s="49"/>
      <c r="FIX807" s="49"/>
      <c r="FIY807" s="49"/>
      <c r="FIZ807" s="49"/>
      <c r="FJA807" s="49"/>
      <c r="FJB807" s="49"/>
      <c r="FJC807" s="49"/>
      <c r="FJD807" s="49"/>
      <c r="FJE807" s="49"/>
      <c r="FJF807" s="49"/>
      <c r="FJG807" s="49"/>
      <c r="FJH807" s="49"/>
      <c r="FJI807" s="49"/>
      <c r="FJJ807" s="49"/>
      <c r="FJK807" s="49"/>
      <c r="FJL807" s="49"/>
      <c r="FJM807" s="49"/>
      <c r="FJN807" s="49"/>
      <c r="FJO807" s="49"/>
      <c r="FJP807" s="49"/>
      <c r="FJQ807" s="49"/>
      <c r="FJR807" s="49"/>
      <c r="FJS807" s="49"/>
      <c r="FJT807" s="49"/>
      <c r="FJU807" s="49"/>
      <c r="FJV807" s="49"/>
      <c r="FJW807" s="49"/>
      <c r="FJX807" s="49"/>
      <c r="FJY807" s="49"/>
      <c r="FJZ807" s="49"/>
      <c r="FKA807" s="49"/>
      <c r="FKB807" s="49"/>
      <c r="FKC807" s="49"/>
      <c r="FKD807" s="49"/>
      <c r="FKE807" s="49"/>
      <c r="FKF807" s="49"/>
      <c r="FKG807" s="49"/>
      <c r="FKH807" s="49"/>
      <c r="FKI807" s="49"/>
      <c r="FKJ807" s="49"/>
      <c r="FKK807" s="49"/>
      <c r="FKL807" s="49"/>
      <c r="FKM807" s="49"/>
      <c r="FKN807" s="49"/>
      <c r="FKO807" s="49"/>
      <c r="FKP807" s="49"/>
      <c r="FKQ807" s="49"/>
      <c r="FKR807" s="49"/>
      <c r="FKS807" s="49"/>
      <c r="FKT807" s="49"/>
      <c r="FKU807" s="49"/>
      <c r="FKV807" s="49"/>
      <c r="FKW807" s="49"/>
      <c r="FKX807" s="49"/>
      <c r="FKY807" s="49"/>
      <c r="FKZ807" s="49"/>
      <c r="FLA807" s="49"/>
      <c r="FLB807" s="49"/>
      <c r="FLC807" s="49"/>
      <c r="FLD807" s="49"/>
      <c r="FLE807" s="49"/>
      <c r="FLF807" s="49"/>
      <c r="FLG807" s="49"/>
      <c r="FLH807" s="49"/>
      <c r="FLI807" s="49"/>
      <c r="FLJ807" s="49"/>
      <c r="FLK807" s="49"/>
      <c r="FLL807" s="49"/>
      <c r="FLM807" s="49"/>
      <c r="FLN807" s="49"/>
      <c r="FLO807" s="49"/>
      <c r="FLP807" s="49"/>
      <c r="FLQ807" s="49"/>
      <c r="FLR807" s="49"/>
      <c r="FLS807" s="49"/>
      <c r="FLT807" s="49"/>
      <c r="FLU807" s="49"/>
      <c r="FLV807" s="49"/>
      <c r="FLW807" s="49"/>
      <c r="FLX807" s="49"/>
      <c r="FLY807" s="49"/>
      <c r="FLZ807" s="49"/>
      <c r="FMA807" s="49"/>
      <c r="FMB807" s="49"/>
      <c r="FMC807" s="49"/>
      <c r="FMD807" s="49"/>
      <c r="FME807" s="49"/>
      <c r="FMF807" s="49"/>
      <c r="FMG807" s="49"/>
      <c r="FMH807" s="49"/>
      <c r="FMI807" s="49"/>
      <c r="FMJ807" s="49"/>
      <c r="FMK807" s="49"/>
      <c r="FML807" s="49"/>
      <c r="FMM807" s="49"/>
      <c r="FMN807" s="49"/>
      <c r="FMO807" s="49"/>
      <c r="FMP807" s="49"/>
      <c r="FMQ807" s="49"/>
      <c r="FMR807" s="49"/>
      <c r="FMS807" s="49"/>
      <c r="FMT807" s="49"/>
      <c r="FMU807" s="49"/>
      <c r="FMV807" s="49"/>
      <c r="FMW807" s="49"/>
      <c r="FMX807" s="49"/>
      <c r="FMY807" s="49"/>
      <c r="FMZ807" s="49"/>
      <c r="FNA807" s="49"/>
      <c r="FNB807" s="49"/>
      <c r="FNC807" s="49"/>
      <c r="FND807" s="49"/>
      <c r="FNE807" s="49"/>
      <c r="FNF807" s="49"/>
      <c r="FNG807" s="49"/>
      <c r="FNH807" s="49"/>
      <c r="FNI807" s="49"/>
      <c r="FNJ807" s="49"/>
      <c r="FNK807" s="49"/>
      <c r="FNL807" s="49"/>
      <c r="FNM807" s="49"/>
      <c r="FNN807" s="49"/>
      <c r="FNO807" s="49"/>
      <c r="FNP807" s="49"/>
      <c r="FNQ807" s="49"/>
      <c r="FNR807" s="49"/>
      <c r="FNS807" s="49"/>
      <c r="FNT807" s="49"/>
      <c r="FNU807" s="49"/>
      <c r="FNV807" s="49"/>
      <c r="FNW807" s="49"/>
      <c r="FNX807" s="49"/>
      <c r="FNY807" s="49"/>
      <c r="FNZ807" s="49"/>
      <c r="FOA807" s="49"/>
      <c r="FOB807" s="49"/>
      <c r="FOC807" s="49"/>
      <c r="FOD807" s="49"/>
      <c r="FOE807" s="49"/>
      <c r="FOF807" s="49"/>
      <c r="FOG807" s="49"/>
      <c r="FOH807" s="49"/>
      <c r="FOI807" s="49"/>
      <c r="FOJ807" s="49"/>
      <c r="FOK807" s="49"/>
      <c r="FOL807" s="49"/>
      <c r="FOM807" s="49"/>
      <c r="FON807" s="49"/>
      <c r="FOO807" s="49"/>
      <c r="FOP807" s="49"/>
      <c r="FOQ807" s="49"/>
      <c r="FOR807" s="49"/>
      <c r="FOS807" s="49"/>
      <c r="FOT807" s="49"/>
      <c r="FOU807" s="49"/>
      <c r="FOV807" s="49"/>
      <c r="FOW807" s="49"/>
      <c r="FOX807" s="49"/>
      <c r="FOY807" s="49"/>
      <c r="FOZ807" s="49"/>
      <c r="FPA807" s="49"/>
      <c r="FPB807" s="49"/>
      <c r="FPC807" s="49"/>
      <c r="FPD807" s="49"/>
      <c r="FPE807" s="49"/>
      <c r="FPF807" s="49"/>
      <c r="FPG807" s="49"/>
      <c r="FPH807" s="49"/>
      <c r="FPI807" s="49"/>
      <c r="FPJ807" s="49"/>
      <c r="FPK807" s="49"/>
      <c r="FPL807" s="49"/>
      <c r="FPM807" s="49"/>
      <c r="FPN807" s="49"/>
      <c r="FPO807" s="49"/>
      <c r="FPP807" s="49"/>
      <c r="FPQ807" s="49"/>
      <c r="FPR807" s="49"/>
      <c r="FPS807" s="49"/>
      <c r="FPT807" s="49"/>
      <c r="FPU807" s="49"/>
      <c r="FPV807" s="49"/>
      <c r="FPW807" s="49"/>
      <c r="FPX807" s="49"/>
      <c r="FPY807" s="49"/>
      <c r="FPZ807" s="49"/>
      <c r="FQA807" s="49"/>
      <c r="FQB807" s="49"/>
      <c r="FQC807" s="49"/>
      <c r="FQD807" s="49"/>
      <c r="FQE807" s="49"/>
      <c r="FQF807" s="49"/>
      <c r="FQG807" s="49"/>
      <c r="FQH807" s="49"/>
      <c r="FQI807" s="49"/>
      <c r="FQJ807" s="49"/>
      <c r="FQK807" s="49"/>
      <c r="FQL807" s="49"/>
      <c r="FQM807" s="49"/>
      <c r="FQN807" s="49"/>
      <c r="FQO807" s="49"/>
      <c r="FQP807" s="49"/>
      <c r="FQQ807" s="49"/>
      <c r="FQR807" s="49"/>
      <c r="FQS807" s="49"/>
      <c r="FQT807" s="49"/>
      <c r="FQU807" s="49"/>
      <c r="FQV807" s="49"/>
      <c r="FQW807" s="49"/>
      <c r="FQX807" s="49"/>
      <c r="FQY807" s="49"/>
      <c r="FQZ807" s="49"/>
      <c r="FRA807" s="49"/>
      <c r="FRB807" s="49"/>
      <c r="FRC807" s="49"/>
      <c r="FRD807" s="49"/>
      <c r="FRE807" s="49"/>
      <c r="FRF807" s="49"/>
      <c r="FRG807" s="49"/>
      <c r="FRH807" s="49"/>
      <c r="FRI807" s="49"/>
      <c r="FRJ807" s="49"/>
      <c r="FRK807" s="49"/>
      <c r="FRL807" s="49"/>
      <c r="FRM807" s="49"/>
      <c r="FRN807" s="49"/>
      <c r="FRO807" s="49"/>
      <c r="FRP807" s="49"/>
      <c r="FRQ807" s="49"/>
      <c r="FRR807" s="49"/>
      <c r="FRS807" s="49"/>
      <c r="FRT807" s="49"/>
      <c r="FRU807" s="49"/>
      <c r="FRV807" s="49"/>
      <c r="FRW807" s="49"/>
      <c r="FRX807" s="49"/>
      <c r="FRY807" s="49"/>
      <c r="FRZ807" s="49"/>
      <c r="FSA807" s="49"/>
      <c r="FSB807" s="49"/>
      <c r="FSC807" s="49"/>
      <c r="FSD807" s="49"/>
      <c r="FSE807" s="49"/>
      <c r="FSF807" s="49"/>
      <c r="FSG807" s="49"/>
      <c r="FSH807" s="49"/>
      <c r="FSI807" s="49"/>
      <c r="FSJ807" s="49"/>
      <c r="FSK807" s="49"/>
      <c r="FSL807" s="49"/>
      <c r="FSM807" s="49"/>
      <c r="FSN807" s="49"/>
      <c r="FSO807" s="49"/>
      <c r="FSP807" s="49"/>
      <c r="FSQ807" s="49"/>
      <c r="FSR807" s="49"/>
      <c r="FSS807" s="49"/>
      <c r="FST807" s="49"/>
      <c r="FSU807" s="49"/>
      <c r="FSV807" s="49"/>
      <c r="FSW807" s="49"/>
      <c r="FSX807" s="49"/>
      <c r="FSY807" s="49"/>
      <c r="FSZ807" s="49"/>
      <c r="FTA807" s="49"/>
      <c r="FTB807" s="49"/>
      <c r="FTC807" s="49"/>
      <c r="FTD807" s="49"/>
      <c r="FTE807" s="49"/>
      <c r="FTF807" s="49"/>
      <c r="FTG807" s="49"/>
      <c r="FTH807" s="49"/>
      <c r="FTI807" s="49"/>
      <c r="FTJ807" s="49"/>
      <c r="FTK807" s="49"/>
      <c r="FTL807" s="49"/>
      <c r="FTM807" s="49"/>
      <c r="FTN807" s="49"/>
      <c r="FTO807" s="49"/>
      <c r="FTP807" s="49"/>
      <c r="FTQ807" s="49"/>
      <c r="FTR807" s="49"/>
      <c r="FTS807" s="49"/>
      <c r="FTT807" s="49"/>
      <c r="FTU807" s="49"/>
      <c r="FTV807" s="49"/>
      <c r="FTW807" s="49"/>
      <c r="FTX807" s="49"/>
      <c r="FTY807" s="49"/>
      <c r="FTZ807" s="49"/>
      <c r="FUA807" s="49"/>
      <c r="FUB807" s="49"/>
      <c r="FUC807" s="49"/>
      <c r="FUD807" s="49"/>
      <c r="FUE807" s="49"/>
      <c r="FUF807" s="49"/>
      <c r="FUG807" s="49"/>
      <c r="FUH807" s="49"/>
      <c r="FUI807" s="49"/>
      <c r="FUJ807" s="49"/>
      <c r="FUK807" s="49"/>
      <c r="FUL807" s="49"/>
      <c r="FUM807" s="49"/>
      <c r="FUN807" s="49"/>
      <c r="FUO807" s="49"/>
      <c r="FUP807" s="49"/>
      <c r="FUQ807" s="49"/>
      <c r="FUR807" s="49"/>
      <c r="FUS807" s="49"/>
      <c r="FUT807" s="49"/>
      <c r="FUU807" s="49"/>
      <c r="FUV807" s="49"/>
      <c r="FUW807" s="49"/>
      <c r="FUX807" s="49"/>
      <c r="FUY807" s="49"/>
      <c r="FUZ807" s="49"/>
      <c r="FVA807" s="49"/>
      <c r="FVB807" s="49"/>
      <c r="FVC807" s="49"/>
      <c r="FVD807" s="49"/>
      <c r="FVE807" s="49"/>
      <c r="FVF807" s="49"/>
      <c r="FVG807" s="49"/>
      <c r="FVH807" s="49"/>
      <c r="FVI807" s="49"/>
      <c r="FVJ807" s="49"/>
      <c r="FVK807" s="49"/>
      <c r="FVL807" s="49"/>
      <c r="FVM807" s="49"/>
      <c r="FVN807" s="49"/>
      <c r="FVO807" s="49"/>
      <c r="FVP807" s="49"/>
      <c r="FVQ807" s="49"/>
      <c r="FVR807" s="49"/>
      <c r="FVS807" s="49"/>
      <c r="FVT807" s="49"/>
      <c r="FVU807" s="49"/>
      <c r="FVV807" s="49"/>
      <c r="FVW807" s="49"/>
      <c r="FVX807" s="49"/>
      <c r="FVY807" s="49"/>
      <c r="FVZ807" s="49"/>
      <c r="FWA807" s="49"/>
      <c r="FWB807" s="49"/>
      <c r="FWC807" s="49"/>
      <c r="FWD807" s="49"/>
      <c r="FWE807" s="49"/>
      <c r="FWF807" s="49"/>
      <c r="FWG807" s="49"/>
      <c r="FWH807" s="49"/>
      <c r="FWI807" s="49"/>
      <c r="FWJ807" s="49"/>
      <c r="FWK807" s="49"/>
      <c r="FWL807" s="49"/>
      <c r="FWM807" s="49"/>
      <c r="FWN807" s="49"/>
      <c r="FWO807" s="49"/>
      <c r="FWP807" s="49"/>
      <c r="FWQ807" s="49"/>
      <c r="FWR807" s="49"/>
      <c r="FWS807" s="49"/>
      <c r="FWT807" s="49"/>
      <c r="FWU807" s="49"/>
      <c r="FWV807" s="49"/>
      <c r="FWW807" s="49"/>
      <c r="FWX807" s="49"/>
      <c r="FWY807" s="49"/>
      <c r="FWZ807" s="49"/>
      <c r="FXA807" s="49"/>
      <c r="FXB807" s="49"/>
      <c r="FXC807" s="49"/>
      <c r="FXD807" s="49"/>
      <c r="FXE807" s="49"/>
      <c r="FXF807" s="49"/>
      <c r="FXG807" s="49"/>
      <c r="FXH807" s="49"/>
      <c r="FXI807" s="49"/>
      <c r="FXJ807" s="49"/>
      <c r="FXK807" s="49"/>
      <c r="FXL807" s="49"/>
      <c r="FXM807" s="49"/>
      <c r="FXN807" s="49"/>
      <c r="FXO807" s="49"/>
      <c r="FXP807" s="49"/>
      <c r="FXQ807" s="49"/>
      <c r="FXR807" s="49"/>
      <c r="FXS807" s="49"/>
      <c r="FXT807" s="49"/>
      <c r="FXU807" s="49"/>
      <c r="FXV807" s="49"/>
      <c r="FXW807" s="49"/>
      <c r="FXX807" s="49"/>
      <c r="FXY807" s="49"/>
      <c r="FXZ807" s="49"/>
      <c r="FYA807" s="49"/>
      <c r="FYB807" s="49"/>
      <c r="FYC807" s="49"/>
      <c r="FYD807" s="49"/>
      <c r="FYE807" s="49"/>
      <c r="FYF807" s="49"/>
      <c r="FYG807" s="49"/>
      <c r="FYH807" s="49"/>
      <c r="FYI807" s="49"/>
      <c r="FYJ807" s="49"/>
      <c r="FYK807" s="49"/>
      <c r="FYL807" s="49"/>
      <c r="FYM807" s="49"/>
      <c r="FYN807" s="49"/>
      <c r="FYO807" s="49"/>
      <c r="FYP807" s="49"/>
      <c r="FYQ807" s="49"/>
      <c r="FYR807" s="49"/>
      <c r="FYS807" s="49"/>
      <c r="FYT807" s="49"/>
      <c r="FYU807" s="49"/>
      <c r="FYV807" s="49"/>
      <c r="FYW807" s="49"/>
      <c r="FYX807" s="49"/>
      <c r="FYY807" s="49"/>
      <c r="FYZ807" s="49"/>
      <c r="FZA807" s="49"/>
      <c r="FZB807" s="49"/>
      <c r="FZC807" s="49"/>
      <c r="FZD807" s="49"/>
      <c r="FZE807" s="49"/>
      <c r="FZF807" s="49"/>
      <c r="FZG807" s="49"/>
      <c r="FZH807" s="49"/>
      <c r="FZI807" s="49"/>
      <c r="FZJ807" s="49"/>
      <c r="FZK807" s="49"/>
      <c r="FZL807" s="49"/>
      <c r="FZM807" s="49"/>
      <c r="FZN807" s="49"/>
      <c r="FZO807" s="49"/>
      <c r="FZP807" s="49"/>
      <c r="FZQ807" s="49"/>
      <c r="FZR807" s="49"/>
      <c r="FZS807" s="49"/>
      <c r="FZT807" s="49"/>
      <c r="FZU807" s="49"/>
      <c r="FZV807" s="49"/>
      <c r="FZW807" s="49"/>
      <c r="FZX807" s="49"/>
      <c r="FZY807" s="49"/>
      <c r="FZZ807" s="49"/>
      <c r="GAA807" s="49"/>
      <c r="GAB807" s="49"/>
      <c r="GAC807" s="49"/>
      <c r="GAD807" s="49"/>
      <c r="GAE807" s="49"/>
      <c r="GAF807" s="49"/>
      <c r="GAG807" s="49"/>
      <c r="GAH807" s="49"/>
      <c r="GAI807" s="49"/>
      <c r="GAJ807" s="49"/>
      <c r="GAK807" s="49"/>
      <c r="GAL807" s="49"/>
      <c r="GAM807" s="49"/>
      <c r="GAN807" s="49"/>
      <c r="GAO807" s="49"/>
      <c r="GAP807" s="49"/>
      <c r="GAQ807" s="49"/>
      <c r="GAR807" s="49"/>
      <c r="GAS807" s="49"/>
      <c r="GAT807" s="49"/>
      <c r="GAU807" s="49"/>
      <c r="GAV807" s="49"/>
      <c r="GAW807" s="49"/>
      <c r="GAX807" s="49"/>
      <c r="GAY807" s="49"/>
      <c r="GAZ807" s="49"/>
      <c r="GBA807" s="49"/>
      <c r="GBB807" s="49"/>
      <c r="GBC807" s="49"/>
      <c r="GBD807" s="49"/>
      <c r="GBE807" s="49"/>
      <c r="GBF807" s="49"/>
      <c r="GBG807" s="49"/>
      <c r="GBH807" s="49"/>
      <c r="GBI807" s="49"/>
      <c r="GBJ807" s="49"/>
      <c r="GBK807" s="49"/>
      <c r="GBL807" s="49"/>
      <c r="GBM807" s="49"/>
      <c r="GBN807" s="49"/>
      <c r="GBO807" s="49"/>
      <c r="GBP807" s="49"/>
      <c r="GBQ807" s="49"/>
      <c r="GBR807" s="49"/>
      <c r="GBS807" s="49"/>
      <c r="GBT807" s="49"/>
      <c r="GBU807" s="49"/>
      <c r="GBV807" s="49"/>
      <c r="GBW807" s="49"/>
      <c r="GBX807" s="49"/>
      <c r="GBY807" s="49"/>
      <c r="GBZ807" s="49"/>
      <c r="GCA807" s="49"/>
      <c r="GCB807" s="49"/>
      <c r="GCC807" s="49"/>
      <c r="GCD807" s="49"/>
      <c r="GCE807" s="49"/>
      <c r="GCF807" s="49"/>
      <c r="GCG807" s="49"/>
      <c r="GCH807" s="49"/>
      <c r="GCI807" s="49"/>
      <c r="GCJ807" s="49"/>
      <c r="GCK807" s="49"/>
      <c r="GCL807" s="49"/>
      <c r="GCM807" s="49"/>
      <c r="GCN807" s="49"/>
      <c r="GCO807" s="49"/>
      <c r="GCP807" s="49"/>
      <c r="GCQ807" s="49"/>
      <c r="GCR807" s="49"/>
      <c r="GCS807" s="49"/>
      <c r="GCT807" s="49"/>
      <c r="GCU807" s="49"/>
      <c r="GCV807" s="49"/>
      <c r="GCW807" s="49"/>
      <c r="GCX807" s="49"/>
      <c r="GCY807" s="49"/>
      <c r="GCZ807" s="49"/>
      <c r="GDA807" s="49"/>
      <c r="GDB807" s="49"/>
      <c r="GDC807" s="49"/>
      <c r="GDD807" s="49"/>
      <c r="GDE807" s="49"/>
      <c r="GDF807" s="49"/>
      <c r="GDG807" s="49"/>
      <c r="GDH807" s="49"/>
      <c r="GDI807" s="49"/>
      <c r="GDJ807" s="49"/>
      <c r="GDK807" s="49"/>
      <c r="GDL807" s="49"/>
      <c r="GDM807" s="49"/>
      <c r="GDN807" s="49"/>
      <c r="GDO807" s="49"/>
      <c r="GDP807" s="49"/>
      <c r="GDQ807" s="49"/>
      <c r="GDR807" s="49"/>
      <c r="GDS807" s="49"/>
      <c r="GDT807" s="49"/>
      <c r="GDU807" s="49"/>
      <c r="GDV807" s="49"/>
      <c r="GDW807" s="49"/>
      <c r="GDX807" s="49"/>
      <c r="GDY807" s="49"/>
      <c r="GDZ807" s="49"/>
      <c r="GEA807" s="49"/>
      <c r="GEB807" s="49"/>
      <c r="GEC807" s="49"/>
      <c r="GED807" s="49"/>
      <c r="GEE807" s="49"/>
      <c r="GEF807" s="49"/>
      <c r="GEG807" s="49"/>
      <c r="GEH807" s="49"/>
      <c r="GEI807" s="49"/>
      <c r="GEJ807" s="49"/>
      <c r="GEK807" s="49"/>
      <c r="GEL807" s="49"/>
      <c r="GEM807" s="49"/>
      <c r="GEN807" s="49"/>
      <c r="GEO807" s="49"/>
      <c r="GEP807" s="49"/>
      <c r="GEQ807" s="49"/>
      <c r="GER807" s="49"/>
      <c r="GES807" s="49"/>
      <c r="GET807" s="49"/>
      <c r="GEU807" s="49"/>
      <c r="GEV807" s="49"/>
      <c r="GEW807" s="49"/>
      <c r="GEX807" s="49"/>
      <c r="GEY807" s="49"/>
      <c r="GEZ807" s="49"/>
      <c r="GFA807" s="49"/>
      <c r="GFB807" s="49"/>
      <c r="GFC807" s="49"/>
      <c r="GFD807" s="49"/>
      <c r="GFE807" s="49"/>
      <c r="GFF807" s="49"/>
      <c r="GFG807" s="49"/>
      <c r="GFH807" s="49"/>
      <c r="GFI807" s="49"/>
      <c r="GFJ807" s="49"/>
      <c r="GFK807" s="49"/>
      <c r="GFL807" s="49"/>
      <c r="GFM807" s="49"/>
      <c r="GFN807" s="49"/>
      <c r="GFO807" s="49"/>
      <c r="GFP807" s="49"/>
      <c r="GFQ807" s="49"/>
      <c r="GFR807" s="49"/>
      <c r="GFS807" s="49"/>
      <c r="GFT807" s="49"/>
      <c r="GFU807" s="49"/>
      <c r="GFV807" s="49"/>
      <c r="GFW807" s="49"/>
      <c r="GFX807" s="49"/>
      <c r="GFY807" s="49"/>
      <c r="GFZ807" s="49"/>
      <c r="GGA807" s="49"/>
      <c r="GGB807" s="49"/>
      <c r="GGC807" s="49"/>
      <c r="GGD807" s="49"/>
      <c r="GGE807" s="49"/>
      <c r="GGF807" s="49"/>
      <c r="GGG807" s="49"/>
      <c r="GGH807" s="49"/>
      <c r="GGI807" s="49"/>
      <c r="GGJ807" s="49"/>
      <c r="GGK807" s="49"/>
      <c r="GGL807" s="49"/>
      <c r="GGM807" s="49"/>
      <c r="GGN807" s="49"/>
      <c r="GGO807" s="49"/>
      <c r="GGP807" s="49"/>
      <c r="GGQ807" s="49"/>
      <c r="GGR807" s="49"/>
      <c r="GGS807" s="49"/>
      <c r="GGT807" s="49"/>
      <c r="GGU807" s="49"/>
      <c r="GGV807" s="49"/>
      <c r="GGW807" s="49"/>
      <c r="GGX807" s="49"/>
      <c r="GGY807" s="49"/>
      <c r="GGZ807" s="49"/>
      <c r="GHA807" s="49"/>
      <c r="GHB807" s="49"/>
      <c r="GHC807" s="49"/>
      <c r="GHD807" s="49"/>
      <c r="GHE807" s="49"/>
      <c r="GHF807" s="49"/>
      <c r="GHG807" s="49"/>
      <c r="GHH807" s="49"/>
      <c r="GHI807" s="49"/>
      <c r="GHJ807" s="49"/>
      <c r="GHK807" s="49"/>
      <c r="GHL807" s="49"/>
      <c r="GHM807" s="49"/>
      <c r="GHN807" s="49"/>
      <c r="GHO807" s="49"/>
      <c r="GHP807" s="49"/>
      <c r="GHQ807" s="49"/>
      <c r="GHR807" s="49"/>
      <c r="GHS807" s="49"/>
      <c r="GHT807" s="49"/>
      <c r="GHU807" s="49"/>
      <c r="GHV807" s="49"/>
      <c r="GHW807" s="49"/>
      <c r="GHX807" s="49"/>
      <c r="GHY807" s="49"/>
      <c r="GHZ807" s="49"/>
      <c r="GIA807" s="49"/>
      <c r="GIB807" s="49"/>
      <c r="GIC807" s="49"/>
      <c r="GID807" s="49"/>
      <c r="GIE807" s="49"/>
      <c r="GIF807" s="49"/>
      <c r="GIG807" s="49"/>
      <c r="GIH807" s="49"/>
      <c r="GII807" s="49"/>
      <c r="GIJ807" s="49"/>
      <c r="GIK807" s="49"/>
      <c r="GIL807" s="49"/>
      <c r="GIM807" s="49"/>
      <c r="GIN807" s="49"/>
      <c r="GIO807" s="49"/>
      <c r="GIP807" s="49"/>
      <c r="GIQ807" s="49"/>
      <c r="GIR807" s="49"/>
      <c r="GIS807" s="49"/>
      <c r="GIT807" s="49"/>
      <c r="GIU807" s="49"/>
      <c r="GIV807" s="49"/>
      <c r="GIW807" s="49"/>
      <c r="GIX807" s="49"/>
      <c r="GIY807" s="49"/>
      <c r="GIZ807" s="49"/>
      <c r="GJA807" s="49"/>
      <c r="GJB807" s="49"/>
      <c r="GJC807" s="49"/>
      <c r="GJD807" s="49"/>
      <c r="GJE807" s="49"/>
      <c r="GJF807" s="49"/>
      <c r="GJG807" s="49"/>
      <c r="GJH807" s="49"/>
      <c r="GJI807" s="49"/>
      <c r="GJJ807" s="49"/>
      <c r="GJK807" s="49"/>
      <c r="GJL807" s="49"/>
      <c r="GJM807" s="49"/>
      <c r="GJN807" s="49"/>
      <c r="GJO807" s="49"/>
      <c r="GJP807" s="49"/>
      <c r="GJQ807" s="49"/>
      <c r="GJR807" s="49"/>
      <c r="GJS807" s="49"/>
      <c r="GJT807" s="49"/>
      <c r="GJU807" s="49"/>
      <c r="GJV807" s="49"/>
      <c r="GJW807" s="49"/>
      <c r="GJX807" s="49"/>
      <c r="GJY807" s="49"/>
      <c r="GJZ807" s="49"/>
      <c r="GKA807" s="49"/>
      <c r="GKB807" s="49"/>
      <c r="GKC807" s="49"/>
      <c r="GKD807" s="49"/>
      <c r="GKE807" s="49"/>
      <c r="GKF807" s="49"/>
      <c r="GKG807" s="49"/>
      <c r="GKH807" s="49"/>
      <c r="GKI807" s="49"/>
      <c r="GKJ807" s="49"/>
      <c r="GKK807" s="49"/>
      <c r="GKL807" s="49"/>
      <c r="GKM807" s="49"/>
      <c r="GKN807" s="49"/>
      <c r="GKO807" s="49"/>
      <c r="GKP807" s="49"/>
      <c r="GKQ807" s="49"/>
      <c r="GKR807" s="49"/>
      <c r="GKS807" s="49"/>
      <c r="GKT807" s="49"/>
      <c r="GKU807" s="49"/>
      <c r="GKV807" s="49"/>
      <c r="GKW807" s="49"/>
      <c r="GKX807" s="49"/>
      <c r="GKY807" s="49"/>
      <c r="GKZ807" s="49"/>
      <c r="GLA807" s="49"/>
      <c r="GLB807" s="49"/>
      <c r="GLC807" s="49"/>
      <c r="GLD807" s="49"/>
      <c r="GLE807" s="49"/>
      <c r="GLF807" s="49"/>
      <c r="GLG807" s="49"/>
      <c r="GLH807" s="49"/>
      <c r="GLI807" s="49"/>
      <c r="GLJ807" s="49"/>
      <c r="GLK807" s="49"/>
      <c r="GLL807" s="49"/>
      <c r="GLM807" s="49"/>
      <c r="GLN807" s="49"/>
      <c r="GLO807" s="49"/>
      <c r="GLP807" s="49"/>
      <c r="GLQ807" s="49"/>
      <c r="GLR807" s="49"/>
      <c r="GLS807" s="49"/>
      <c r="GLT807" s="49"/>
      <c r="GLU807" s="49"/>
      <c r="GLV807" s="49"/>
      <c r="GLW807" s="49"/>
      <c r="GLX807" s="49"/>
      <c r="GLY807" s="49"/>
      <c r="GLZ807" s="49"/>
      <c r="GMA807" s="49"/>
      <c r="GMB807" s="49"/>
      <c r="GMC807" s="49"/>
      <c r="GMD807" s="49"/>
      <c r="GME807" s="49"/>
      <c r="GMF807" s="49"/>
      <c r="GMG807" s="49"/>
      <c r="GMH807" s="49"/>
      <c r="GMI807" s="49"/>
      <c r="GMJ807" s="49"/>
      <c r="GMK807" s="49"/>
      <c r="GML807" s="49"/>
      <c r="GMM807" s="49"/>
      <c r="GMN807" s="49"/>
      <c r="GMO807" s="49"/>
      <c r="GMP807" s="49"/>
      <c r="GMQ807" s="49"/>
      <c r="GMR807" s="49"/>
      <c r="GMS807" s="49"/>
      <c r="GMT807" s="49"/>
      <c r="GMU807" s="49"/>
      <c r="GMV807" s="49"/>
      <c r="GMW807" s="49"/>
      <c r="GMX807" s="49"/>
      <c r="GMY807" s="49"/>
      <c r="GMZ807" s="49"/>
      <c r="GNA807" s="49"/>
      <c r="GNB807" s="49"/>
      <c r="GNC807" s="49"/>
      <c r="GND807" s="49"/>
      <c r="GNE807" s="49"/>
      <c r="GNF807" s="49"/>
      <c r="GNG807" s="49"/>
      <c r="GNH807" s="49"/>
      <c r="GNI807" s="49"/>
      <c r="GNJ807" s="49"/>
      <c r="GNK807" s="49"/>
      <c r="GNL807" s="49"/>
      <c r="GNM807" s="49"/>
      <c r="GNN807" s="49"/>
      <c r="GNO807" s="49"/>
      <c r="GNP807" s="49"/>
      <c r="GNQ807" s="49"/>
      <c r="GNR807" s="49"/>
      <c r="GNS807" s="49"/>
      <c r="GNT807" s="49"/>
      <c r="GNU807" s="49"/>
      <c r="GNV807" s="49"/>
      <c r="GNW807" s="49"/>
      <c r="GNX807" s="49"/>
      <c r="GNY807" s="49"/>
      <c r="GNZ807" s="49"/>
      <c r="GOA807" s="49"/>
      <c r="GOB807" s="49"/>
      <c r="GOC807" s="49"/>
      <c r="GOD807" s="49"/>
      <c r="GOE807" s="49"/>
      <c r="GOF807" s="49"/>
      <c r="GOG807" s="49"/>
      <c r="GOH807" s="49"/>
      <c r="GOI807" s="49"/>
      <c r="GOJ807" s="49"/>
      <c r="GOK807" s="49"/>
      <c r="GOL807" s="49"/>
      <c r="GOM807" s="49"/>
      <c r="GON807" s="49"/>
      <c r="GOO807" s="49"/>
      <c r="GOP807" s="49"/>
      <c r="GOQ807" s="49"/>
      <c r="GOR807" s="49"/>
      <c r="GOS807" s="49"/>
      <c r="GOT807" s="49"/>
      <c r="GOU807" s="49"/>
      <c r="GOV807" s="49"/>
      <c r="GOW807" s="49"/>
      <c r="GOX807" s="49"/>
      <c r="GOY807" s="49"/>
      <c r="GOZ807" s="49"/>
      <c r="GPA807" s="49"/>
      <c r="GPB807" s="49"/>
      <c r="GPC807" s="49"/>
      <c r="GPD807" s="49"/>
      <c r="GPE807" s="49"/>
      <c r="GPF807" s="49"/>
      <c r="GPG807" s="49"/>
      <c r="GPH807" s="49"/>
      <c r="GPI807" s="49"/>
      <c r="GPJ807" s="49"/>
      <c r="GPK807" s="49"/>
      <c r="GPL807" s="49"/>
      <c r="GPM807" s="49"/>
      <c r="GPN807" s="49"/>
      <c r="GPO807" s="49"/>
      <c r="GPP807" s="49"/>
      <c r="GPQ807" s="49"/>
      <c r="GPR807" s="49"/>
      <c r="GPS807" s="49"/>
      <c r="GPT807" s="49"/>
      <c r="GPU807" s="49"/>
      <c r="GPV807" s="49"/>
      <c r="GPW807" s="49"/>
      <c r="GPX807" s="49"/>
      <c r="GPY807" s="49"/>
      <c r="GPZ807" s="49"/>
      <c r="GQA807" s="49"/>
      <c r="GQB807" s="49"/>
      <c r="GQC807" s="49"/>
      <c r="GQD807" s="49"/>
      <c r="GQE807" s="49"/>
      <c r="GQF807" s="49"/>
      <c r="GQG807" s="49"/>
      <c r="GQH807" s="49"/>
      <c r="GQI807" s="49"/>
      <c r="GQJ807" s="49"/>
      <c r="GQK807" s="49"/>
      <c r="GQL807" s="49"/>
      <c r="GQM807" s="49"/>
      <c r="GQN807" s="49"/>
      <c r="GQO807" s="49"/>
      <c r="GQP807" s="49"/>
      <c r="GQQ807" s="49"/>
      <c r="GQR807" s="49"/>
      <c r="GQS807" s="49"/>
      <c r="GQT807" s="49"/>
      <c r="GQU807" s="49"/>
      <c r="GQV807" s="49"/>
      <c r="GQW807" s="49"/>
      <c r="GQX807" s="49"/>
      <c r="GQY807" s="49"/>
      <c r="GQZ807" s="49"/>
      <c r="GRA807" s="49"/>
      <c r="GRB807" s="49"/>
      <c r="GRC807" s="49"/>
      <c r="GRD807" s="49"/>
      <c r="GRE807" s="49"/>
      <c r="GRF807" s="49"/>
      <c r="GRG807" s="49"/>
      <c r="GRH807" s="49"/>
      <c r="GRI807" s="49"/>
      <c r="GRJ807" s="49"/>
      <c r="GRK807" s="49"/>
      <c r="GRL807" s="49"/>
      <c r="GRM807" s="49"/>
      <c r="GRN807" s="49"/>
      <c r="GRO807" s="49"/>
      <c r="GRP807" s="49"/>
      <c r="GRQ807" s="49"/>
      <c r="GRR807" s="49"/>
      <c r="GRS807" s="49"/>
      <c r="GRT807" s="49"/>
      <c r="GRU807" s="49"/>
      <c r="GRV807" s="49"/>
      <c r="GRW807" s="49"/>
      <c r="GRX807" s="49"/>
      <c r="GRY807" s="49"/>
      <c r="GRZ807" s="49"/>
      <c r="GSA807" s="49"/>
      <c r="GSB807" s="49"/>
      <c r="GSC807" s="49"/>
      <c r="GSD807" s="49"/>
      <c r="GSE807" s="49"/>
      <c r="GSF807" s="49"/>
      <c r="GSG807" s="49"/>
      <c r="GSH807" s="49"/>
      <c r="GSI807" s="49"/>
      <c r="GSJ807" s="49"/>
      <c r="GSK807" s="49"/>
      <c r="GSL807" s="49"/>
      <c r="GSM807" s="49"/>
      <c r="GSN807" s="49"/>
      <c r="GSO807" s="49"/>
      <c r="GSP807" s="49"/>
      <c r="GSQ807" s="49"/>
      <c r="GSR807" s="49"/>
      <c r="GSS807" s="49"/>
      <c r="GST807" s="49"/>
      <c r="GSU807" s="49"/>
      <c r="GSV807" s="49"/>
      <c r="GSW807" s="49"/>
      <c r="GSX807" s="49"/>
      <c r="GSY807" s="49"/>
      <c r="GSZ807" s="49"/>
      <c r="GTA807" s="49"/>
      <c r="GTB807" s="49"/>
      <c r="GTC807" s="49"/>
      <c r="GTD807" s="49"/>
      <c r="GTE807" s="49"/>
      <c r="GTF807" s="49"/>
      <c r="GTG807" s="49"/>
      <c r="GTH807" s="49"/>
      <c r="GTI807" s="49"/>
      <c r="GTJ807" s="49"/>
      <c r="GTK807" s="49"/>
      <c r="GTL807" s="49"/>
      <c r="GTM807" s="49"/>
      <c r="GTN807" s="49"/>
      <c r="GTO807" s="49"/>
      <c r="GTP807" s="49"/>
      <c r="GTQ807" s="49"/>
      <c r="GTR807" s="49"/>
      <c r="GTS807" s="49"/>
      <c r="GTT807" s="49"/>
      <c r="GTU807" s="49"/>
      <c r="GTV807" s="49"/>
      <c r="GTW807" s="49"/>
      <c r="GTX807" s="49"/>
      <c r="GTY807" s="49"/>
      <c r="GTZ807" s="49"/>
      <c r="GUA807" s="49"/>
      <c r="GUB807" s="49"/>
      <c r="GUC807" s="49"/>
      <c r="GUD807" s="49"/>
      <c r="GUE807" s="49"/>
      <c r="GUF807" s="49"/>
      <c r="GUG807" s="49"/>
      <c r="GUH807" s="49"/>
      <c r="GUI807" s="49"/>
      <c r="GUJ807" s="49"/>
      <c r="GUK807" s="49"/>
      <c r="GUL807" s="49"/>
      <c r="GUM807" s="49"/>
      <c r="GUN807" s="49"/>
      <c r="GUO807" s="49"/>
      <c r="GUP807" s="49"/>
      <c r="GUQ807" s="49"/>
      <c r="GUR807" s="49"/>
      <c r="GUS807" s="49"/>
      <c r="GUT807" s="49"/>
      <c r="GUU807" s="49"/>
      <c r="GUV807" s="49"/>
      <c r="GUW807" s="49"/>
      <c r="GUX807" s="49"/>
      <c r="GUY807" s="49"/>
      <c r="GUZ807" s="49"/>
      <c r="GVA807" s="49"/>
      <c r="GVB807" s="49"/>
      <c r="GVC807" s="49"/>
      <c r="GVD807" s="49"/>
      <c r="GVE807" s="49"/>
      <c r="GVF807" s="49"/>
      <c r="GVG807" s="49"/>
      <c r="GVH807" s="49"/>
      <c r="GVI807" s="49"/>
      <c r="GVJ807" s="49"/>
      <c r="GVK807" s="49"/>
      <c r="GVL807" s="49"/>
      <c r="GVM807" s="49"/>
      <c r="GVN807" s="49"/>
      <c r="GVO807" s="49"/>
      <c r="GVP807" s="49"/>
      <c r="GVQ807" s="49"/>
      <c r="GVR807" s="49"/>
      <c r="GVS807" s="49"/>
      <c r="GVT807" s="49"/>
      <c r="GVU807" s="49"/>
      <c r="GVV807" s="49"/>
      <c r="GVW807" s="49"/>
      <c r="GVX807" s="49"/>
      <c r="GVY807" s="49"/>
      <c r="GVZ807" s="49"/>
      <c r="GWA807" s="49"/>
      <c r="GWB807" s="49"/>
      <c r="GWC807" s="49"/>
      <c r="GWD807" s="49"/>
      <c r="GWE807" s="49"/>
      <c r="GWF807" s="49"/>
      <c r="GWG807" s="49"/>
      <c r="GWH807" s="49"/>
      <c r="GWI807" s="49"/>
      <c r="GWJ807" s="49"/>
      <c r="GWK807" s="49"/>
      <c r="GWL807" s="49"/>
      <c r="GWM807" s="49"/>
      <c r="GWN807" s="49"/>
      <c r="GWO807" s="49"/>
      <c r="GWP807" s="49"/>
      <c r="GWQ807" s="49"/>
      <c r="GWR807" s="49"/>
      <c r="GWS807" s="49"/>
      <c r="GWT807" s="49"/>
      <c r="GWU807" s="49"/>
      <c r="GWV807" s="49"/>
      <c r="GWW807" s="49"/>
      <c r="GWX807" s="49"/>
      <c r="GWY807" s="49"/>
      <c r="GWZ807" s="49"/>
      <c r="GXA807" s="49"/>
      <c r="GXB807" s="49"/>
      <c r="GXC807" s="49"/>
      <c r="GXD807" s="49"/>
      <c r="GXE807" s="49"/>
      <c r="GXF807" s="49"/>
      <c r="GXG807" s="49"/>
      <c r="GXH807" s="49"/>
      <c r="GXI807" s="49"/>
      <c r="GXJ807" s="49"/>
      <c r="GXK807" s="49"/>
      <c r="GXL807" s="49"/>
      <c r="GXM807" s="49"/>
      <c r="GXN807" s="49"/>
      <c r="GXO807" s="49"/>
      <c r="GXP807" s="49"/>
      <c r="GXQ807" s="49"/>
      <c r="GXR807" s="49"/>
      <c r="GXS807" s="49"/>
      <c r="GXT807" s="49"/>
      <c r="GXU807" s="49"/>
      <c r="GXV807" s="49"/>
      <c r="GXW807" s="49"/>
      <c r="GXX807" s="49"/>
      <c r="GXY807" s="49"/>
      <c r="GXZ807" s="49"/>
      <c r="GYA807" s="49"/>
      <c r="GYB807" s="49"/>
      <c r="GYC807" s="49"/>
      <c r="GYD807" s="49"/>
      <c r="GYE807" s="49"/>
      <c r="GYF807" s="49"/>
      <c r="GYG807" s="49"/>
      <c r="GYH807" s="49"/>
      <c r="GYI807" s="49"/>
      <c r="GYJ807" s="49"/>
      <c r="GYK807" s="49"/>
      <c r="GYL807" s="49"/>
      <c r="GYM807" s="49"/>
      <c r="GYN807" s="49"/>
      <c r="GYO807" s="49"/>
      <c r="GYP807" s="49"/>
      <c r="GYQ807" s="49"/>
      <c r="GYR807" s="49"/>
      <c r="GYS807" s="49"/>
      <c r="GYT807" s="49"/>
      <c r="GYU807" s="49"/>
      <c r="GYV807" s="49"/>
      <c r="GYW807" s="49"/>
      <c r="GYX807" s="49"/>
      <c r="GYY807" s="49"/>
      <c r="GYZ807" s="49"/>
      <c r="GZA807" s="49"/>
      <c r="GZB807" s="49"/>
      <c r="GZC807" s="49"/>
      <c r="GZD807" s="49"/>
      <c r="GZE807" s="49"/>
      <c r="GZF807" s="49"/>
      <c r="GZG807" s="49"/>
      <c r="GZH807" s="49"/>
      <c r="GZI807" s="49"/>
      <c r="GZJ807" s="49"/>
      <c r="GZK807" s="49"/>
      <c r="GZL807" s="49"/>
      <c r="GZM807" s="49"/>
      <c r="GZN807" s="49"/>
      <c r="GZO807" s="49"/>
      <c r="GZP807" s="49"/>
      <c r="GZQ807" s="49"/>
      <c r="GZR807" s="49"/>
      <c r="GZS807" s="49"/>
      <c r="GZT807" s="49"/>
      <c r="GZU807" s="49"/>
      <c r="GZV807" s="49"/>
      <c r="GZW807" s="49"/>
      <c r="GZX807" s="49"/>
      <c r="GZY807" s="49"/>
      <c r="GZZ807" s="49"/>
      <c r="HAA807" s="49"/>
      <c r="HAB807" s="49"/>
      <c r="HAC807" s="49"/>
      <c r="HAD807" s="49"/>
      <c r="HAE807" s="49"/>
      <c r="HAF807" s="49"/>
      <c r="HAG807" s="49"/>
      <c r="HAH807" s="49"/>
      <c r="HAI807" s="49"/>
      <c r="HAJ807" s="49"/>
      <c r="HAK807" s="49"/>
      <c r="HAL807" s="49"/>
      <c r="HAM807" s="49"/>
      <c r="HAN807" s="49"/>
      <c r="HAO807" s="49"/>
      <c r="HAP807" s="49"/>
      <c r="HAQ807" s="49"/>
      <c r="HAR807" s="49"/>
      <c r="HAS807" s="49"/>
      <c r="HAT807" s="49"/>
      <c r="HAU807" s="49"/>
      <c r="HAV807" s="49"/>
      <c r="HAW807" s="49"/>
      <c r="HAX807" s="49"/>
      <c r="HAY807" s="49"/>
      <c r="HAZ807" s="49"/>
      <c r="HBA807" s="49"/>
      <c r="HBB807" s="49"/>
      <c r="HBC807" s="49"/>
      <c r="HBD807" s="49"/>
      <c r="HBE807" s="49"/>
      <c r="HBF807" s="49"/>
      <c r="HBG807" s="49"/>
      <c r="HBH807" s="49"/>
      <c r="HBI807" s="49"/>
      <c r="HBJ807" s="49"/>
      <c r="HBK807" s="49"/>
      <c r="HBL807" s="49"/>
      <c r="HBM807" s="49"/>
      <c r="HBN807" s="49"/>
      <c r="HBO807" s="49"/>
      <c r="HBP807" s="49"/>
      <c r="HBQ807" s="49"/>
      <c r="HBR807" s="49"/>
      <c r="HBS807" s="49"/>
      <c r="HBT807" s="49"/>
      <c r="HBU807" s="49"/>
      <c r="HBV807" s="49"/>
      <c r="HBW807" s="49"/>
      <c r="HBX807" s="49"/>
      <c r="HBY807" s="49"/>
      <c r="HBZ807" s="49"/>
      <c r="HCA807" s="49"/>
      <c r="HCB807" s="49"/>
      <c r="HCC807" s="49"/>
      <c r="HCD807" s="49"/>
      <c r="HCE807" s="49"/>
      <c r="HCF807" s="49"/>
      <c r="HCG807" s="49"/>
      <c r="HCH807" s="49"/>
      <c r="HCI807" s="49"/>
      <c r="HCJ807" s="49"/>
      <c r="HCK807" s="49"/>
      <c r="HCL807" s="49"/>
      <c r="HCM807" s="49"/>
      <c r="HCN807" s="49"/>
      <c r="HCO807" s="49"/>
      <c r="HCP807" s="49"/>
      <c r="HCQ807" s="49"/>
      <c r="HCR807" s="49"/>
      <c r="HCS807" s="49"/>
      <c r="HCT807" s="49"/>
      <c r="HCU807" s="49"/>
      <c r="HCV807" s="49"/>
      <c r="HCW807" s="49"/>
      <c r="HCX807" s="49"/>
      <c r="HCY807" s="49"/>
      <c r="HCZ807" s="49"/>
      <c r="HDA807" s="49"/>
      <c r="HDB807" s="49"/>
      <c r="HDC807" s="49"/>
      <c r="HDD807" s="49"/>
      <c r="HDE807" s="49"/>
      <c r="HDF807" s="49"/>
      <c r="HDG807" s="49"/>
      <c r="HDH807" s="49"/>
      <c r="HDI807" s="49"/>
      <c r="HDJ807" s="49"/>
      <c r="HDK807" s="49"/>
      <c r="HDL807" s="49"/>
      <c r="HDM807" s="49"/>
      <c r="HDN807" s="49"/>
      <c r="HDO807" s="49"/>
      <c r="HDP807" s="49"/>
      <c r="HDQ807" s="49"/>
      <c r="HDR807" s="49"/>
      <c r="HDS807" s="49"/>
      <c r="HDT807" s="49"/>
      <c r="HDU807" s="49"/>
      <c r="HDV807" s="49"/>
      <c r="HDW807" s="49"/>
      <c r="HDX807" s="49"/>
      <c r="HDY807" s="49"/>
      <c r="HDZ807" s="49"/>
      <c r="HEA807" s="49"/>
      <c r="HEB807" s="49"/>
      <c r="HEC807" s="49"/>
      <c r="HED807" s="49"/>
      <c r="HEE807" s="49"/>
      <c r="HEF807" s="49"/>
      <c r="HEG807" s="49"/>
      <c r="HEH807" s="49"/>
      <c r="HEI807" s="49"/>
      <c r="HEJ807" s="49"/>
      <c r="HEK807" s="49"/>
      <c r="HEL807" s="49"/>
      <c r="HEM807" s="49"/>
      <c r="HEN807" s="49"/>
      <c r="HEO807" s="49"/>
      <c r="HEP807" s="49"/>
      <c r="HEQ807" s="49"/>
      <c r="HER807" s="49"/>
      <c r="HES807" s="49"/>
      <c r="HET807" s="49"/>
      <c r="HEU807" s="49"/>
      <c r="HEV807" s="49"/>
      <c r="HEW807" s="49"/>
      <c r="HEX807" s="49"/>
      <c r="HEY807" s="49"/>
      <c r="HEZ807" s="49"/>
      <c r="HFA807" s="49"/>
      <c r="HFB807" s="49"/>
      <c r="HFC807" s="49"/>
      <c r="HFD807" s="49"/>
      <c r="HFE807" s="49"/>
      <c r="HFF807" s="49"/>
      <c r="HFG807" s="49"/>
      <c r="HFH807" s="49"/>
      <c r="HFI807" s="49"/>
      <c r="HFJ807" s="49"/>
      <c r="HFK807" s="49"/>
      <c r="HFL807" s="49"/>
      <c r="HFM807" s="49"/>
      <c r="HFN807" s="49"/>
      <c r="HFO807" s="49"/>
      <c r="HFP807" s="49"/>
      <c r="HFQ807" s="49"/>
      <c r="HFR807" s="49"/>
      <c r="HFS807" s="49"/>
      <c r="HFT807" s="49"/>
      <c r="HFU807" s="49"/>
      <c r="HFV807" s="49"/>
      <c r="HFW807" s="49"/>
      <c r="HFX807" s="49"/>
      <c r="HFY807" s="49"/>
      <c r="HFZ807" s="49"/>
      <c r="HGA807" s="49"/>
      <c r="HGB807" s="49"/>
      <c r="HGC807" s="49"/>
      <c r="HGD807" s="49"/>
      <c r="HGE807" s="49"/>
      <c r="HGF807" s="49"/>
      <c r="HGG807" s="49"/>
      <c r="HGH807" s="49"/>
      <c r="HGI807" s="49"/>
      <c r="HGJ807" s="49"/>
      <c r="HGK807" s="49"/>
      <c r="HGL807" s="49"/>
      <c r="HGM807" s="49"/>
      <c r="HGN807" s="49"/>
      <c r="HGO807" s="49"/>
      <c r="HGP807" s="49"/>
      <c r="HGQ807" s="49"/>
      <c r="HGR807" s="49"/>
      <c r="HGS807" s="49"/>
      <c r="HGT807" s="49"/>
      <c r="HGU807" s="49"/>
      <c r="HGV807" s="49"/>
      <c r="HGW807" s="49"/>
      <c r="HGX807" s="49"/>
      <c r="HGY807" s="49"/>
      <c r="HGZ807" s="49"/>
      <c r="HHA807" s="49"/>
      <c r="HHB807" s="49"/>
      <c r="HHC807" s="49"/>
      <c r="HHD807" s="49"/>
      <c r="HHE807" s="49"/>
      <c r="HHF807" s="49"/>
      <c r="HHG807" s="49"/>
      <c r="HHH807" s="49"/>
      <c r="HHI807" s="49"/>
      <c r="HHJ807" s="49"/>
      <c r="HHK807" s="49"/>
      <c r="HHL807" s="49"/>
      <c r="HHM807" s="49"/>
      <c r="HHN807" s="49"/>
      <c r="HHO807" s="49"/>
      <c r="HHP807" s="49"/>
      <c r="HHQ807" s="49"/>
      <c r="HHR807" s="49"/>
      <c r="HHS807" s="49"/>
      <c r="HHT807" s="49"/>
      <c r="HHU807" s="49"/>
      <c r="HHV807" s="49"/>
      <c r="HHW807" s="49"/>
      <c r="HHX807" s="49"/>
      <c r="HHY807" s="49"/>
      <c r="HHZ807" s="49"/>
      <c r="HIA807" s="49"/>
      <c r="HIB807" s="49"/>
      <c r="HIC807" s="49"/>
      <c r="HID807" s="49"/>
      <c r="HIE807" s="49"/>
      <c r="HIF807" s="49"/>
      <c r="HIG807" s="49"/>
      <c r="HIH807" s="49"/>
      <c r="HII807" s="49"/>
      <c r="HIJ807" s="49"/>
      <c r="HIK807" s="49"/>
      <c r="HIL807" s="49"/>
      <c r="HIM807" s="49"/>
      <c r="HIN807" s="49"/>
      <c r="HIO807" s="49"/>
      <c r="HIP807" s="49"/>
      <c r="HIQ807" s="49"/>
      <c r="HIR807" s="49"/>
      <c r="HIS807" s="49"/>
      <c r="HIT807" s="49"/>
      <c r="HIU807" s="49"/>
      <c r="HIV807" s="49"/>
      <c r="HIW807" s="49"/>
      <c r="HIX807" s="49"/>
      <c r="HIY807" s="49"/>
      <c r="HIZ807" s="49"/>
      <c r="HJA807" s="49"/>
      <c r="HJB807" s="49"/>
      <c r="HJC807" s="49"/>
      <c r="HJD807" s="49"/>
      <c r="HJE807" s="49"/>
      <c r="HJF807" s="49"/>
      <c r="HJG807" s="49"/>
      <c r="HJH807" s="49"/>
      <c r="HJI807" s="49"/>
      <c r="HJJ807" s="49"/>
      <c r="HJK807" s="49"/>
      <c r="HJL807" s="49"/>
      <c r="HJM807" s="49"/>
      <c r="HJN807" s="49"/>
      <c r="HJO807" s="49"/>
      <c r="HJP807" s="49"/>
      <c r="HJQ807" s="49"/>
      <c r="HJR807" s="49"/>
      <c r="HJS807" s="49"/>
      <c r="HJT807" s="49"/>
      <c r="HJU807" s="49"/>
      <c r="HJV807" s="49"/>
      <c r="HJW807" s="49"/>
      <c r="HJX807" s="49"/>
      <c r="HJY807" s="49"/>
      <c r="HJZ807" s="49"/>
      <c r="HKA807" s="49"/>
      <c r="HKB807" s="49"/>
      <c r="HKC807" s="49"/>
      <c r="HKD807" s="49"/>
      <c r="HKE807" s="49"/>
      <c r="HKF807" s="49"/>
      <c r="HKG807" s="49"/>
      <c r="HKH807" s="49"/>
      <c r="HKI807" s="49"/>
      <c r="HKJ807" s="49"/>
      <c r="HKK807" s="49"/>
      <c r="HKL807" s="49"/>
      <c r="HKM807" s="49"/>
      <c r="HKN807" s="49"/>
      <c r="HKO807" s="49"/>
      <c r="HKP807" s="49"/>
      <c r="HKQ807" s="49"/>
      <c r="HKR807" s="49"/>
      <c r="HKS807" s="49"/>
      <c r="HKT807" s="49"/>
      <c r="HKU807" s="49"/>
      <c r="HKV807" s="49"/>
      <c r="HKW807" s="49"/>
      <c r="HKX807" s="49"/>
      <c r="HKY807" s="49"/>
      <c r="HKZ807" s="49"/>
      <c r="HLA807" s="49"/>
      <c r="HLB807" s="49"/>
      <c r="HLC807" s="49"/>
      <c r="HLD807" s="49"/>
      <c r="HLE807" s="49"/>
      <c r="HLF807" s="49"/>
      <c r="HLG807" s="49"/>
      <c r="HLH807" s="49"/>
      <c r="HLI807" s="49"/>
      <c r="HLJ807" s="49"/>
      <c r="HLK807" s="49"/>
      <c r="HLL807" s="49"/>
      <c r="HLM807" s="49"/>
      <c r="HLN807" s="49"/>
      <c r="HLO807" s="49"/>
      <c r="HLP807" s="49"/>
      <c r="HLQ807" s="49"/>
      <c r="HLR807" s="49"/>
      <c r="HLS807" s="49"/>
      <c r="HLT807" s="49"/>
      <c r="HLU807" s="49"/>
      <c r="HLV807" s="49"/>
      <c r="HLW807" s="49"/>
      <c r="HLX807" s="49"/>
      <c r="HLY807" s="49"/>
      <c r="HLZ807" s="49"/>
      <c r="HMA807" s="49"/>
      <c r="HMB807" s="49"/>
      <c r="HMC807" s="49"/>
      <c r="HMD807" s="49"/>
      <c r="HME807" s="49"/>
      <c r="HMF807" s="49"/>
      <c r="HMG807" s="49"/>
      <c r="HMH807" s="49"/>
      <c r="HMI807" s="49"/>
      <c r="HMJ807" s="49"/>
      <c r="HMK807" s="49"/>
      <c r="HML807" s="49"/>
      <c r="HMM807" s="49"/>
      <c r="HMN807" s="49"/>
      <c r="HMO807" s="49"/>
      <c r="HMP807" s="49"/>
      <c r="HMQ807" s="49"/>
      <c r="HMR807" s="49"/>
      <c r="HMS807" s="49"/>
      <c r="HMT807" s="49"/>
      <c r="HMU807" s="49"/>
      <c r="HMV807" s="49"/>
      <c r="HMW807" s="49"/>
      <c r="HMX807" s="49"/>
      <c r="HMY807" s="49"/>
      <c r="HMZ807" s="49"/>
      <c r="HNA807" s="49"/>
      <c r="HNB807" s="49"/>
      <c r="HNC807" s="49"/>
      <c r="HND807" s="49"/>
      <c r="HNE807" s="49"/>
      <c r="HNF807" s="49"/>
      <c r="HNG807" s="49"/>
      <c r="HNH807" s="49"/>
      <c r="HNI807" s="49"/>
      <c r="HNJ807" s="49"/>
      <c r="HNK807" s="49"/>
      <c r="HNL807" s="49"/>
      <c r="HNM807" s="49"/>
      <c r="HNN807" s="49"/>
      <c r="HNO807" s="49"/>
      <c r="HNP807" s="49"/>
      <c r="HNQ807" s="49"/>
      <c r="HNR807" s="49"/>
      <c r="HNS807" s="49"/>
      <c r="HNT807" s="49"/>
      <c r="HNU807" s="49"/>
      <c r="HNV807" s="49"/>
      <c r="HNW807" s="49"/>
      <c r="HNX807" s="49"/>
      <c r="HNY807" s="49"/>
      <c r="HNZ807" s="49"/>
      <c r="HOA807" s="49"/>
      <c r="HOB807" s="49"/>
      <c r="HOC807" s="49"/>
      <c r="HOD807" s="49"/>
      <c r="HOE807" s="49"/>
      <c r="HOF807" s="49"/>
      <c r="HOG807" s="49"/>
      <c r="HOH807" s="49"/>
      <c r="HOI807" s="49"/>
      <c r="HOJ807" s="49"/>
      <c r="HOK807" s="49"/>
      <c r="HOL807" s="49"/>
      <c r="HOM807" s="49"/>
      <c r="HON807" s="49"/>
      <c r="HOO807" s="49"/>
      <c r="HOP807" s="49"/>
      <c r="HOQ807" s="49"/>
      <c r="HOR807" s="49"/>
      <c r="HOS807" s="49"/>
      <c r="HOT807" s="49"/>
      <c r="HOU807" s="49"/>
      <c r="HOV807" s="49"/>
      <c r="HOW807" s="49"/>
      <c r="HOX807" s="49"/>
      <c r="HOY807" s="49"/>
      <c r="HOZ807" s="49"/>
      <c r="HPA807" s="49"/>
      <c r="HPB807" s="49"/>
      <c r="HPC807" s="49"/>
      <c r="HPD807" s="49"/>
      <c r="HPE807" s="49"/>
      <c r="HPF807" s="49"/>
      <c r="HPG807" s="49"/>
      <c r="HPH807" s="49"/>
      <c r="HPI807" s="49"/>
      <c r="HPJ807" s="49"/>
      <c r="HPK807" s="49"/>
      <c r="HPL807" s="49"/>
      <c r="HPM807" s="49"/>
      <c r="HPN807" s="49"/>
      <c r="HPO807" s="49"/>
      <c r="HPP807" s="49"/>
      <c r="HPQ807" s="49"/>
      <c r="HPR807" s="49"/>
      <c r="HPS807" s="49"/>
      <c r="HPT807" s="49"/>
      <c r="HPU807" s="49"/>
      <c r="HPV807" s="49"/>
      <c r="HPW807" s="49"/>
      <c r="HPX807" s="49"/>
      <c r="HPY807" s="49"/>
      <c r="HPZ807" s="49"/>
      <c r="HQA807" s="49"/>
      <c r="HQB807" s="49"/>
      <c r="HQC807" s="49"/>
      <c r="HQD807" s="49"/>
      <c r="HQE807" s="49"/>
      <c r="HQF807" s="49"/>
      <c r="HQG807" s="49"/>
      <c r="HQH807" s="49"/>
      <c r="HQI807" s="49"/>
      <c r="HQJ807" s="49"/>
      <c r="HQK807" s="49"/>
      <c r="HQL807" s="49"/>
      <c r="HQM807" s="49"/>
      <c r="HQN807" s="49"/>
      <c r="HQO807" s="49"/>
      <c r="HQP807" s="49"/>
      <c r="HQQ807" s="49"/>
      <c r="HQR807" s="49"/>
      <c r="HQS807" s="49"/>
      <c r="HQT807" s="49"/>
      <c r="HQU807" s="49"/>
      <c r="HQV807" s="49"/>
      <c r="HQW807" s="49"/>
      <c r="HQX807" s="49"/>
      <c r="HQY807" s="49"/>
      <c r="HQZ807" s="49"/>
      <c r="HRA807" s="49"/>
      <c r="HRB807" s="49"/>
      <c r="HRC807" s="49"/>
      <c r="HRD807" s="49"/>
      <c r="HRE807" s="49"/>
      <c r="HRF807" s="49"/>
      <c r="HRG807" s="49"/>
      <c r="HRH807" s="49"/>
      <c r="HRI807" s="49"/>
      <c r="HRJ807" s="49"/>
      <c r="HRK807" s="49"/>
      <c r="HRL807" s="49"/>
      <c r="HRM807" s="49"/>
      <c r="HRN807" s="49"/>
      <c r="HRO807" s="49"/>
      <c r="HRP807" s="49"/>
      <c r="HRQ807" s="49"/>
      <c r="HRR807" s="49"/>
      <c r="HRS807" s="49"/>
      <c r="HRT807" s="49"/>
      <c r="HRU807" s="49"/>
      <c r="HRV807" s="49"/>
      <c r="HRW807" s="49"/>
      <c r="HRX807" s="49"/>
      <c r="HRY807" s="49"/>
      <c r="HRZ807" s="49"/>
      <c r="HSA807" s="49"/>
      <c r="HSB807" s="49"/>
      <c r="HSC807" s="49"/>
      <c r="HSD807" s="49"/>
      <c r="HSE807" s="49"/>
      <c r="HSF807" s="49"/>
      <c r="HSG807" s="49"/>
      <c r="HSH807" s="49"/>
      <c r="HSI807" s="49"/>
      <c r="HSJ807" s="49"/>
      <c r="HSK807" s="49"/>
      <c r="HSL807" s="49"/>
      <c r="HSM807" s="49"/>
      <c r="HSN807" s="49"/>
      <c r="HSO807" s="49"/>
      <c r="HSP807" s="49"/>
      <c r="HSQ807" s="49"/>
      <c r="HSR807" s="49"/>
      <c r="HSS807" s="49"/>
      <c r="HST807" s="49"/>
      <c r="HSU807" s="49"/>
      <c r="HSV807" s="49"/>
      <c r="HSW807" s="49"/>
      <c r="HSX807" s="49"/>
      <c r="HSY807" s="49"/>
      <c r="HSZ807" s="49"/>
      <c r="HTA807" s="49"/>
      <c r="HTB807" s="49"/>
      <c r="HTC807" s="49"/>
      <c r="HTD807" s="49"/>
      <c r="HTE807" s="49"/>
      <c r="HTF807" s="49"/>
      <c r="HTG807" s="49"/>
      <c r="HTH807" s="49"/>
      <c r="HTI807" s="49"/>
      <c r="HTJ807" s="49"/>
      <c r="HTK807" s="49"/>
      <c r="HTL807" s="49"/>
      <c r="HTM807" s="49"/>
      <c r="HTN807" s="49"/>
      <c r="HTO807" s="49"/>
      <c r="HTP807" s="49"/>
      <c r="HTQ807" s="49"/>
      <c r="HTR807" s="49"/>
      <c r="HTS807" s="49"/>
      <c r="HTT807" s="49"/>
      <c r="HTU807" s="49"/>
      <c r="HTV807" s="49"/>
      <c r="HTW807" s="49"/>
      <c r="HTX807" s="49"/>
      <c r="HTY807" s="49"/>
      <c r="HTZ807" s="49"/>
      <c r="HUA807" s="49"/>
      <c r="HUB807" s="49"/>
      <c r="HUC807" s="49"/>
      <c r="HUD807" s="49"/>
      <c r="HUE807" s="49"/>
      <c r="HUF807" s="49"/>
      <c r="HUG807" s="49"/>
      <c r="HUH807" s="49"/>
      <c r="HUI807" s="49"/>
      <c r="HUJ807" s="49"/>
      <c r="HUK807" s="49"/>
      <c r="HUL807" s="49"/>
      <c r="HUM807" s="49"/>
      <c r="HUN807" s="49"/>
      <c r="HUO807" s="49"/>
      <c r="HUP807" s="49"/>
      <c r="HUQ807" s="49"/>
      <c r="HUR807" s="49"/>
      <c r="HUS807" s="49"/>
      <c r="HUT807" s="49"/>
      <c r="HUU807" s="49"/>
      <c r="HUV807" s="49"/>
      <c r="HUW807" s="49"/>
      <c r="HUX807" s="49"/>
      <c r="HUY807" s="49"/>
      <c r="HUZ807" s="49"/>
      <c r="HVA807" s="49"/>
      <c r="HVB807" s="49"/>
      <c r="HVC807" s="49"/>
      <c r="HVD807" s="49"/>
      <c r="HVE807" s="49"/>
      <c r="HVF807" s="49"/>
      <c r="HVG807" s="49"/>
      <c r="HVH807" s="49"/>
      <c r="HVI807" s="49"/>
      <c r="HVJ807" s="49"/>
      <c r="HVK807" s="49"/>
      <c r="HVL807" s="49"/>
      <c r="HVM807" s="49"/>
      <c r="HVN807" s="49"/>
      <c r="HVO807" s="49"/>
      <c r="HVP807" s="49"/>
      <c r="HVQ807" s="49"/>
      <c r="HVR807" s="49"/>
      <c r="HVS807" s="49"/>
      <c r="HVT807" s="49"/>
      <c r="HVU807" s="49"/>
      <c r="HVV807" s="49"/>
      <c r="HVW807" s="49"/>
      <c r="HVX807" s="49"/>
      <c r="HVY807" s="49"/>
      <c r="HVZ807" s="49"/>
      <c r="HWA807" s="49"/>
      <c r="HWB807" s="49"/>
      <c r="HWC807" s="49"/>
      <c r="HWD807" s="49"/>
      <c r="HWE807" s="49"/>
      <c r="HWF807" s="49"/>
      <c r="HWG807" s="49"/>
      <c r="HWH807" s="49"/>
      <c r="HWI807" s="49"/>
      <c r="HWJ807" s="49"/>
      <c r="HWK807" s="49"/>
      <c r="HWL807" s="49"/>
      <c r="HWM807" s="49"/>
      <c r="HWN807" s="49"/>
      <c r="HWO807" s="49"/>
      <c r="HWP807" s="49"/>
      <c r="HWQ807" s="49"/>
      <c r="HWR807" s="49"/>
      <c r="HWS807" s="49"/>
      <c r="HWT807" s="49"/>
      <c r="HWU807" s="49"/>
      <c r="HWV807" s="49"/>
      <c r="HWW807" s="49"/>
      <c r="HWX807" s="49"/>
      <c r="HWY807" s="49"/>
      <c r="HWZ807" s="49"/>
      <c r="HXA807" s="49"/>
      <c r="HXB807" s="49"/>
      <c r="HXC807" s="49"/>
      <c r="HXD807" s="49"/>
      <c r="HXE807" s="49"/>
      <c r="HXF807" s="49"/>
      <c r="HXG807" s="49"/>
      <c r="HXH807" s="49"/>
      <c r="HXI807" s="49"/>
      <c r="HXJ807" s="49"/>
      <c r="HXK807" s="49"/>
      <c r="HXL807" s="49"/>
      <c r="HXM807" s="49"/>
      <c r="HXN807" s="49"/>
      <c r="HXO807" s="49"/>
      <c r="HXP807" s="49"/>
      <c r="HXQ807" s="49"/>
      <c r="HXR807" s="49"/>
      <c r="HXS807" s="49"/>
      <c r="HXT807" s="49"/>
      <c r="HXU807" s="49"/>
      <c r="HXV807" s="49"/>
      <c r="HXW807" s="49"/>
      <c r="HXX807" s="49"/>
      <c r="HXY807" s="49"/>
      <c r="HXZ807" s="49"/>
      <c r="HYA807" s="49"/>
      <c r="HYB807" s="49"/>
      <c r="HYC807" s="49"/>
      <c r="HYD807" s="49"/>
      <c r="HYE807" s="49"/>
      <c r="HYF807" s="49"/>
      <c r="HYG807" s="49"/>
      <c r="HYH807" s="49"/>
      <c r="HYI807" s="49"/>
      <c r="HYJ807" s="49"/>
      <c r="HYK807" s="49"/>
      <c r="HYL807" s="49"/>
      <c r="HYM807" s="49"/>
      <c r="HYN807" s="49"/>
      <c r="HYO807" s="49"/>
      <c r="HYP807" s="49"/>
      <c r="HYQ807" s="49"/>
      <c r="HYR807" s="49"/>
      <c r="HYS807" s="49"/>
      <c r="HYT807" s="49"/>
      <c r="HYU807" s="49"/>
      <c r="HYV807" s="49"/>
      <c r="HYW807" s="49"/>
      <c r="HYX807" s="49"/>
      <c r="HYY807" s="49"/>
      <c r="HYZ807" s="49"/>
      <c r="HZA807" s="49"/>
      <c r="HZB807" s="49"/>
      <c r="HZC807" s="49"/>
      <c r="HZD807" s="49"/>
      <c r="HZE807" s="49"/>
      <c r="HZF807" s="49"/>
      <c r="HZG807" s="49"/>
      <c r="HZH807" s="49"/>
      <c r="HZI807" s="49"/>
      <c r="HZJ807" s="49"/>
      <c r="HZK807" s="49"/>
      <c r="HZL807" s="49"/>
      <c r="HZM807" s="49"/>
      <c r="HZN807" s="49"/>
      <c r="HZO807" s="49"/>
      <c r="HZP807" s="49"/>
      <c r="HZQ807" s="49"/>
      <c r="HZR807" s="49"/>
      <c r="HZS807" s="49"/>
      <c r="HZT807" s="49"/>
      <c r="HZU807" s="49"/>
      <c r="HZV807" s="49"/>
      <c r="HZW807" s="49"/>
      <c r="HZX807" s="49"/>
      <c r="HZY807" s="49"/>
      <c r="HZZ807" s="49"/>
      <c r="IAA807" s="49"/>
      <c r="IAB807" s="49"/>
      <c r="IAC807" s="49"/>
      <c r="IAD807" s="49"/>
      <c r="IAE807" s="49"/>
      <c r="IAF807" s="49"/>
      <c r="IAG807" s="49"/>
      <c r="IAH807" s="49"/>
      <c r="IAI807" s="49"/>
      <c r="IAJ807" s="49"/>
      <c r="IAK807" s="49"/>
      <c r="IAL807" s="49"/>
      <c r="IAM807" s="49"/>
      <c r="IAN807" s="49"/>
      <c r="IAO807" s="49"/>
      <c r="IAP807" s="49"/>
      <c r="IAQ807" s="49"/>
      <c r="IAR807" s="49"/>
      <c r="IAS807" s="49"/>
      <c r="IAT807" s="49"/>
      <c r="IAU807" s="49"/>
      <c r="IAV807" s="49"/>
      <c r="IAW807" s="49"/>
      <c r="IAX807" s="49"/>
      <c r="IAY807" s="49"/>
      <c r="IAZ807" s="49"/>
      <c r="IBA807" s="49"/>
      <c r="IBB807" s="49"/>
      <c r="IBC807" s="49"/>
      <c r="IBD807" s="49"/>
      <c r="IBE807" s="49"/>
      <c r="IBF807" s="49"/>
      <c r="IBG807" s="49"/>
      <c r="IBH807" s="49"/>
      <c r="IBI807" s="49"/>
      <c r="IBJ807" s="49"/>
      <c r="IBK807" s="49"/>
      <c r="IBL807" s="49"/>
      <c r="IBM807" s="49"/>
      <c r="IBN807" s="49"/>
      <c r="IBO807" s="49"/>
      <c r="IBP807" s="49"/>
      <c r="IBQ807" s="49"/>
      <c r="IBR807" s="49"/>
      <c r="IBS807" s="49"/>
      <c r="IBT807" s="49"/>
      <c r="IBU807" s="49"/>
      <c r="IBV807" s="49"/>
      <c r="IBW807" s="49"/>
      <c r="IBX807" s="49"/>
      <c r="IBY807" s="49"/>
      <c r="IBZ807" s="49"/>
      <c r="ICA807" s="49"/>
      <c r="ICB807" s="49"/>
      <c r="ICC807" s="49"/>
      <c r="ICD807" s="49"/>
      <c r="ICE807" s="49"/>
      <c r="ICF807" s="49"/>
      <c r="ICG807" s="49"/>
      <c r="ICH807" s="49"/>
      <c r="ICI807" s="49"/>
      <c r="ICJ807" s="49"/>
      <c r="ICK807" s="49"/>
      <c r="ICL807" s="49"/>
      <c r="ICM807" s="49"/>
      <c r="ICN807" s="49"/>
      <c r="ICO807" s="49"/>
      <c r="ICP807" s="49"/>
      <c r="ICQ807" s="49"/>
      <c r="ICR807" s="49"/>
      <c r="ICS807" s="49"/>
      <c r="ICT807" s="49"/>
      <c r="ICU807" s="49"/>
      <c r="ICV807" s="49"/>
      <c r="ICW807" s="49"/>
      <c r="ICX807" s="49"/>
      <c r="ICY807" s="49"/>
      <c r="ICZ807" s="49"/>
      <c r="IDA807" s="49"/>
      <c r="IDB807" s="49"/>
      <c r="IDC807" s="49"/>
      <c r="IDD807" s="49"/>
      <c r="IDE807" s="49"/>
      <c r="IDF807" s="49"/>
      <c r="IDG807" s="49"/>
      <c r="IDH807" s="49"/>
      <c r="IDI807" s="49"/>
      <c r="IDJ807" s="49"/>
      <c r="IDK807" s="49"/>
      <c r="IDL807" s="49"/>
      <c r="IDM807" s="49"/>
      <c r="IDN807" s="49"/>
      <c r="IDO807" s="49"/>
      <c r="IDP807" s="49"/>
      <c r="IDQ807" s="49"/>
      <c r="IDR807" s="49"/>
      <c r="IDS807" s="49"/>
      <c r="IDT807" s="49"/>
      <c r="IDU807" s="49"/>
      <c r="IDV807" s="49"/>
      <c r="IDW807" s="49"/>
      <c r="IDX807" s="49"/>
      <c r="IDY807" s="49"/>
      <c r="IDZ807" s="49"/>
      <c r="IEA807" s="49"/>
      <c r="IEB807" s="49"/>
      <c r="IEC807" s="49"/>
      <c r="IED807" s="49"/>
      <c r="IEE807" s="49"/>
      <c r="IEF807" s="49"/>
      <c r="IEG807" s="49"/>
      <c r="IEH807" s="49"/>
      <c r="IEI807" s="49"/>
      <c r="IEJ807" s="49"/>
      <c r="IEK807" s="49"/>
      <c r="IEL807" s="49"/>
      <c r="IEM807" s="49"/>
      <c r="IEN807" s="49"/>
      <c r="IEO807" s="49"/>
      <c r="IEP807" s="49"/>
      <c r="IEQ807" s="49"/>
      <c r="IER807" s="49"/>
      <c r="IES807" s="49"/>
      <c r="IET807" s="49"/>
      <c r="IEU807" s="49"/>
      <c r="IEV807" s="49"/>
      <c r="IEW807" s="49"/>
      <c r="IEX807" s="49"/>
      <c r="IEY807" s="49"/>
      <c r="IEZ807" s="49"/>
      <c r="IFA807" s="49"/>
      <c r="IFB807" s="49"/>
      <c r="IFC807" s="49"/>
      <c r="IFD807" s="49"/>
      <c r="IFE807" s="49"/>
      <c r="IFF807" s="49"/>
      <c r="IFG807" s="49"/>
      <c r="IFH807" s="49"/>
      <c r="IFI807" s="49"/>
      <c r="IFJ807" s="49"/>
      <c r="IFK807" s="49"/>
      <c r="IFL807" s="49"/>
      <c r="IFM807" s="49"/>
      <c r="IFN807" s="49"/>
      <c r="IFO807" s="49"/>
      <c r="IFP807" s="49"/>
      <c r="IFQ807" s="49"/>
      <c r="IFR807" s="49"/>
      <c r="IFS807" s="49"/>
      <c r="IFT807" s="49"/>
      <c r="IFU807" s="49"/>
      <c r="IFV807" s="49"/>
      <c r="IFW807" s="49"/>
      <c r="IFX807" s="49"/>
      <c r="IFY807" s="49"/>
      <c r="IFZ807" s="49"/>
      <c r="IGA807" s="49"/>
      <c r="IGB807" s="49"/>
      <c r="IGC807" s="49"/>
      <c r="IGD807" s="49"/>
      <c r="IGE807" s="49"/>
      <c r="IGF807" s="49"/>
      <c r="IGG807" s="49"/>
      <c r="IGH807" s="49"/>
      <c r="IGI807" s="49"/>
      <c r="IGJ807" s="49"/>
      <c r="IGK807" s="49"/>
      <c r="IGL807" s="49"/>
      <c r="IGM807" s="49"/>
      <c r="IGN807" s="49"/>
      <c r="IGO807" s="49"/>
      <c r="IGP807" s="49"/>
      <c r="IGQ807" s="49"/>
      <c r="IGR807" s="49"/>
      <c r="IGS807" s="49"/>
      <c r="IGT807" s="49"/>
      <c r="IGU807" s="49"/>
      <c r="IGV807" s="49"/>
      <c r="IGW807" s="49"/>
      <c r="IGX807" s="49"/>
      <c r="IGY807" s="49"/>
      <c r="IGZ807" s="49"/>
      <c r="IHA807" s="49"/>
      <c r="IHB807" s="49"/>
      <c r="IHC807" s="49"/>
      <c r="IHD807" s="49"/>
      <c r="IHE807" s="49"/>
      <c r="IHF807" s="49"/>
      <c r="IHG807" s="49"/>
      <c r="IHH807" s="49"/>
      <c r="IHI807" s="49"/>
      <c r="IHJ807" s="49"/>
      <c r="IHK807" s="49"/>
      <c r="IHL807" s="49"/>
      <c r="IHM807" s="49"/>
      <c r="IHN807" s="49"/>
      <c r="IHO807" s="49"/>
      <c r="IHP807" s="49"/>
      <c r="IHQ807" s="49"/>
      <c r="IHR807" s="49"/>
      <c r="IHS807" s="49"/>
      <c r="IHT807" s="49"/>
      <c r="IHU807" s="49"/>
      <c r="IHV807" s="49"/>
      <c r="IHW807" s="49"/>
      <c r="IHX807" s="49"/>
      <c r="IHY807" s="49"/>
      <c r="IHZ807" s="49"/>
      <c r="IIA807" s="49"/>
      <c r="IIB807" s="49"/>
      <c r="IIC807" s="49"/>
      <c r="IID807" s="49"/>
      <c r="IIE807" s="49"/>
      <c r="IIF807" s="49"/>
      <c r="IIG807" s="49"/>
      <c r="IIH807" s="49"/>
      <c r="III807" s="49"/>
      <c r="IIJ807" s="49"/>
      <c r="IIK807" s="49"/>
      <c r="IIL807" s="49"/>
      <c r="IIM807" s="49"/>
      <c r="IIN807" s="49"/>
      <c r="IIO807" s="49"/>
      <c r="IIP807" s="49"/>
      <c r="IIQ807" s="49"/>
      <c r="IIR807" s="49"/>
      <c r="IIS807" s="49"/>
      <c r="IIT807" s="49"/>
      <c r="IIU807" s="49"/>
      <c r="IIV807" s="49"/>
      <c r="IIW807" s="49"/>
      <c r="IIX807" s="49"/>
      <c r="IIY807" s="49"/>
      <c r="IIZ807" s="49"/>
      <c r="IJA807" s="49"/>
      <c r="IJB807" s="49"/>
      <c r="IJC807" s="49"/>
      <c r="IJD807" s="49"/>
      <c r="IJE807" s="49"/>
      <c r="IJF807" s="49"/>
      <c r="IJG807" s="49"/>
      <c r="IJH807" s="49"/>
      <c r="IJI807" s="49"/>
      <c r="IJJ807" s="49"/>
      <c r="IJK807" s="49"/>
      <c r="IJL807" s="49"/>
      <c r="IJM807" s="49"/>
      <c r="IJN807" s="49"/>
      <c r="IJO807" s="49"/>
      <c r="IJP807" s="49"/>
      <c r="IJQ807" s="49"/>
      <c r="IJR807" s="49"/>
      <c r="IJS807" s="49"/>
      <c r="IJT807" s="49"/>
      <c r="IJU807" s="49"/>
      <c r="IJV807" s="49"/>
      <c r="IJW807" s="49"/>
      <c r="IJX807" s="49"/>
      <c r="IJY807" s="49"/>
      <c r="IJZ807" s="49"/>
      <c r="IKA807" s="49"/>
      <c r="IKB807" s="49"/>
      <c r="IKC807" s="49"/>
      <c r="IKD807" s="49"/>
      <c r="IKE807" s="49"/>
      <c r="IKF807" s="49"/>
      <c r="IKG807" s="49"/>
      <c r="IKH807" s="49"/>
      <c r="IKI807" s="49"/>
      <c r="IKJ807" s="49"/>
      <c r="IKK807" s="49"/>
      <c r="IKL807" s="49"/>
      <c r="IKM807" s="49"/>
      <c r="IKN807" s="49"/>
      <c r="IKO807" s="49"/>
      <c r="IKP807" s="49"/>
      <c r="IKQ807" s="49"/>
      <c r="IKR807" s="49"/>
      <c r="IKS807" s="49"/>
      <c r="IKT807" s="49"/>
      <c r="IKU807" s="49"/>
      <c r="IKV807" s="49"/>
      <c r="IKW807" s="49"/>
      <c r="IKX807" s="49"/>
      <c r="IKY807" s="49"/>
      <c r="IKZ807" s="49"/>
      <c r="ILA807" s="49"/>
      <c r="ILB807" s="49"/>
      <c r="ILC807" s="49"/>
      <c r="ILD807" s="49"/>
      <c r="ILE807" s="49"/>
      <c r="ILF807" s="49"/>
      <c r="ILG807" s="49"/>
      <c r="ILH807" s="49"/>
      <c r="ILI807" s="49"/>
      <c r="ILJ807" s="49"/>
      <c r="ILK807" s="49"/>
      <c r="ILL807" s="49"/>
      <c r="ILM807" s="49"/>
      <c r="ILN807" s="49"/>
      <c r="ILO807" s="49"/>
      <c r="ILP807" s="49"/>
      <c r="ILQ807" s="49"/>
      <c r="ILR807" s="49"/>
      <c r="ILS807" s="49"/>
      <c r="ILT807" s="49"/>
      <c r="ILU807" s="49"/>
      <c r="ILV807" s="49"/>
      <c r="ILW807" s="49"/>
      <c r="ILX807" s="49"/>
      <c r="ILY807" s="49"/>
      <c r="ILZ807" s="49"/>
      <c r="IMA807" s="49"/>
      <c r="IMB807" s="49"/>
      <c r="IMC807" s="49"/>
      <c r="IMD807" s="49"/>
      <c r="IME807" s="49"/>
      <c r="IMF807" s="49"/>
      <c r="IMG807" s="49"/>
      <c r="IMH807" s="49"/>
      <c r="IMI807" s="49"/>
      <c r="IMJ807" s="49"/>
      <c r="IMK807" s="49"/>
      <c r="IML807" s="49"/>
      <c r="IMM807" s="49"/>
      <c r="IMN807" s="49"/>
      <c r="IMO807" s="49"/>
      <c r="IMP807" s="49"/>
      <c r="IMQ807" s="49"/>
      <c r="IMR807" s="49"/>
      <c r="IMS807" s="49"/>
      <c r="IMT807" s="49"/>
      <c r="IMU807" s="49"/>
      <c r="IMV807" s="49"/>
      <c r="IMW807" s="49"/>
      <c r="IMX807" s="49"/>
      <c r="IMY807" s="49"/>
      <c r="IMZ807" s="49"/>
      <c r="INA807" s="49"/>
      <c r="INB807" s="49"/>
      <c r="INC807" s="49"/>
      <c r="IND807" s="49"/>
      <c r="INE807" s="49"/>
      <c r="INF807" s="49"/>
      <c r="ING807" s="49"/>
      <c r="INH807" s="49"/>
      <c r="INI807" s="49"/>
      <c r="INJ807" s="49"/>
      <c r="INK807" s="49"/>
      <c r="INL807" s="49"/>
      <c r="INM807" s="49"/>
      <c r="INN807" s="49"/>
      <c r="INO807" s="49"/>
      <c r="INP807" s="49"/>
      <c r="INQ807" s="49"/>
      <c r="INR807" s="49"/>
      <c r="INS807" s="49"/>
      <c r="INT807" s="49"/>
      <c r="INU807" s="49"/>
      <c r="INV807" s="49"/>
      <c r="INW807" s="49"/>
      <c r="INX807" s="49"/>
      <c r="INY807" s="49"/>
      <c r="INZ807" s="49"/>
      <c r="IOA807" s="49"/>
      <c r="IOB807" s="49"/>
      <c r="IOC807" s="49"/>
      <c r="IOD807" s="49"/>
      <c r="IOE807" s="49"/>
      <c r="IOF807" s="49"/>
      <c r="IOG807" s="49"/>
      <c r="IOH807" s="49"/>
      <c r="IOI807" s="49"/>
      <c r="IOJ807" s="49"/>
      <c r="IOK807" s="49"/>
      <c r="IOL807" s="49"/>
      <c r="IOM807" s="49"/>
      <c r="ION807" s="49"/>
      <c r="IOO807" s="49"/>
      <c r="IOP807" s="49"/>
      <c r="IOQ807" s="49"/>
      <c r="IOR807" s="49"/>
      <c r="IOS807" s="49"/>
      <c r="IOT807" s="49"/>
      <c r="IOU807" s="49"/>
      <c r="IOV807" s="49"/>
      <c r="IOW807" s="49"/>
      <c r="IOX807" s="49"/>
      <c r="IOY807" s="49"/>
      <c r="IOZ807" s="49"/>
      <c r="IPA807" s="49"/>
      <c r="IPB807" s="49"/>
      <c r="IPC807" s="49"/>
      <c r="IPD807" s="49"/>
      <c r="IPE807" s="49"/>
      <c r="IPF807" s="49"/>
      <c r="IPG807" s="49"/>
      <c r="IPH807" s="49"/>
      <c r="IPI807" s="49"/>
      <c r="IPJ807" s="49"/>
      <c r="IPK807" s="49"/>
      <c r="IPL807" s="49"/>
      <c r="IPM807" s="49"/>
      <c r="IPN807" s="49"/>
      <c r="IPO807" s="49"/>
      <c r="IPP807" s="49"/>
      <c r="IPQ807" s="49"/>
      <c r="IPR807" s="49"/>
      <c r="IPS807" s="49"/>
      <c r="IPT807" s="49"/>
      <c r="IPU807" s="49"/>
      <c r="IPV807" s="49"/>
      <c r="IPW807" s="49"/>
      <c r="IPX807" s="49"/>
      <c r="IPY807" s="49"/>
      <c r="IPZ807" s="49"/>
      <c r="IQA807" s="49"/>
      <c r="IQB807" s="49"/>
      <c r="IQC807" s="49"/>
      <c r="IQD807" s="49"/>
      <c r="IQE807" s="49"/>
      <c r="IQF807" s="49"/>
      <c r="IQG807" s="49"/>
      <c r="IQH807" s="49"/>
      <c r="IQI807" s="49"/>
      <c r="IQJ807" s="49"/>
      <c r="IQK807" s="49"/>
      <c r="IQL807" s="49"/>
      <c r="IQM807" s="49"/>
      <c r="IQN807" s="49"/>
      <c r="IQO807" s="49"/>
      <c r="IQP807" s="49"/>
      <c r="IQQ807" s="49"/>
      <c r="IQR807" s="49"/>
      <c r="IQS807" s="49"/>
      <c r="IQT807" s="49"/>
      <c r="IQU807" s="49"/>
      <c r="IQV807" s="49"/>
      <c r="IQW807" s="49"/>
      <c r="IQX807" s="49"/>
      <c r="IQY807" s="49"/>
      <c r="IQZ807" s="49"/>
      <c r="IRA807" s="49"/>
      <c r="IRB807" s="49"/>
      <c r="IRC807" s="49"/>
      <c r="IRD807" s="49"/>
      <c r="IRE807" s="49"/>
      <c r="IRF807" s="49"/>
      <c r="IRG807" s="49"/>
      <c r="IRH807" s="49"/>
      <c r="IRI807" s="49"/>
      <c r="IRJ807" s="49"/>
      <c r="IRK807" s="49"/>
      <c r="IRL807" s="49"/>
      <c r="IRM807" s="49"/>
      <c r="IRN807" s="49"/>
      <c r="IRO807" s="49"/>
      <c r="IRP807" s="49"/>
      <c r="IRQ807" s="49"/>
      <c r="IRR807" s="49"/>
      <c r="IRS807" s="49"/>
      <c r="IRT807" s="49"/>
      <c r="IRU807" s="49"/>
      <c r="IRV807" s="49"/>
      <c r="IRW807" s="49"/>
      <c r="IRX807" s="49"/>
      <c r="IRY807" s="49"/>
      <c r="IRZ807" s="49"/>
      <c r="ISA807" s="49"/>
      <c r="ISB807" s="49"/>
      <c r="ISC807" s="49"/>
      <c r="ISD807" s="49"/>
      <c r="ISE807" s="49"/>
      <c r="ISF807" s="49"/>
      <c r="ISG807" s="49"/>
      <c r="ISH807" s="49"/>
      <c r="ISI807" s="49"/>
      <c r="ISJ807" s="49"/>
      <c r="ISK807" s="49"/>
      <c r="ISL807" s="49"/>
      <c r="ISM807" s="49"/>
      <c r="ISN807" s="49"/>
      <c r="ISO807" s="49"/>
      <c r="ISP807" s="49"/>
      <c r="ISQ807" s="49"/>
      <c r="ISR807" s="49"/>
      <c r="ISS807" s="49"/>
      <c r="IST807" s="49"/>
      <c r="ISU807" s="49"/>
      <c r="ISV807" s="49"/>
      <c r="ISW807" s="49"/>
      <c r="ISX807" s="49"/>
      <c r="ISY807" s="49"/>
      <c r="ISZ807" s="49"/>
      <c r="ITA807" s="49"/>
      <c r="ITB807" s="49"/>
      <c r="ITC807" s="49"/>
      <c r="ITD807" s="49"/>
      <c r="ITE807" s="49"/>
      <c r="ITF807" s="49"/>
      <c r="ITG807" s="49"/>
      <c r="ITH807" s="49"/>
      <c r="ITI807" s="49"/>
      <c r="ITJ807" s="49"/>
      <c r="ITK807" s="49"/>
      <c r="ITL807" s="49"/>
      <c r="ITM807" s="49"/>
      <c r="ITN807" s="49"/>
      <c r="ITO807" s="49"/>
      <c r="ITP807" s="49"/>
      <c r="ITQ807" s="49"/>
      <c r="ITR807" s="49"/>
      <c r="ITS807" s="49"/>
      <c r="ITT807" s="49"/>
      <c r="ITU807" s="49"/>
      <c r="ITV807" s="49"/>
      <c r="ITW807" s="49"/>
      <c r="ITX807" s="49"/>
      <c r="ITY807" s="49"/>
      <c r="ITZ807" s="49"/>
      <c r="IUA807" s="49"/>
      <c r="IUB807" s="49"/>
      <c r="IUC807" s="49"/>
      <c r="IUD807" s="49"/>
      <c r="IUE807" s="49"/>
      <c r="IUF807" s="49"/>
      <c r="IUG807" s="49"/>
      <c r="IUH807" s="49"/>
      <c r="IUI807" s="49"/>
      <c r="IUJ807" s="49"/>
      <c r="IUK807" s="49"/>
      <c r="IUL807" s="49"/>
      <c r="IUM807" s="49"/>
      <c r="IUN807" s="49"/>
      <c r="IUO807" s="49"/>
      <c r="IUP807" s="49"/>
      <c r="IUQ807" s="49"/>
      <c r="IUR807" s="49"/>
      <c r="IUS807" s="49"/>
      <c r="IUT807" s="49"/>
      <c r="IUU807" s="49"/>
      <c r="IUV807" s="49"/>
      <c r="IUW807" s="49"/>
      <c r="IUX807" s="49"/>
      <c r="IUY807" s="49"/>
      <c r="IUZ807" s="49"/>
      <c r="IVA807" s="49"/>
      <c r="IVB807" s="49"/>
      <c r="IVC807" s="49"/>
      <c r="IVD807" s="49"/>
      <c r="IVE807" s="49"/>
      <c r="IVF807" s="49"/>
      <c r="IVG807" s="49"/>
      <c r="IVH807" s="49"/>
      <c r="IVI807" s="49"/>
      <c r="IVJ807" s="49"/>
      <c r="IVK807" s="49"/>
      <c r="IVL807" s="49"/>
      <c r="IVM807" s="49"/>
      <c r="IVN807" s="49"/>
      <c r="IVO807" s="49"/>
      <c r="IVP807" s="49"/>
      <c r="IVQ807" s="49"/>
      <c r="IVR807" s="49"/>
      <c r="IVS807" s="49"/>
      <c r="IVT807" s="49"/>
      <c r="IVU807" s="49"/>
      <c r="IVV807" s="49"/>
      <c r="IVW807" s="49"/>
      <c r="IVX807" s="49"/>
      <c r="IVY807" s="49"/>
      <c r="IVZ807" s="49"/>
      <c r="IWA807" s="49"/>
      <c r="IWB807" s="49"/>
      <c r="IWC807" s="49"/>
      <c r="IWD807" s="49"/>
      <c r="IWE807" s="49"/>
      <c r="IWF807" s="49"/>
      <c r="IWG807" s="49"/>
      <c r="IWH807" s="49"/>
      <c r="IWI807" s="49"/>
      <c r="IWJ807" s="49"/>
      <c r="IWK807" s="49"/>
      <c r="IWL807" s="49"/>
      <c r="IWM807" s="49"/>
      <c r="IWN807" s="49"/>
      <c r="IWO807" s="49"/>
      <c r="IWP807" s="49"/>
      <c r="IWQ807" s="49"/>
      <c r="IWR807" s="49"/>
      <c r="IWS807" s="49"/>
      <c r="IWT807" s="49"/>
      <c r="IWU807" s="49"/>
      <c r="IWV807" s="49"/>
      <c r="IWW807" s="49"/>
      <c r="IWX807" s="49"/>
      <c r="IWY807" s="49"/>
      <c r="IWZ807" s="49"/>
      <c r="IXA807" s="49"/>
      <c r="IXB807" s="49"/>
      <c r="IXC807" s="49"/>
      <c r="IXD807" s="49"/>
      <c r="IXE807" s="49"/>
      <c r="IXF807" s="49"/>
      <c r="IXG807" s="49"/>
      <c r="IXH807" s="49"/>
      <c r="IXI807" s="49"/>
      <c r="IXJ807" s="49"/>
      <c r="IXK807" s="49"/>
      <c r="IXL807" s="49"/>
      <c r="IXM807" s="49"/>
      <c r="IXN807" s="49"/>
      <c r="IXO807" s="49"/>
      <c r="IXP807" s="49"/>
      <c r="IXQ807" s="49"/>
      <c r="IXR807" s="49"/>
      <c r="IXS807" s="49"/>
      <c r="IXT807" s="49"/>
      <c r="IXU807" s="49"/>
      <c r="IXV807" s="49"/>
      <c r="IXW807" s="49"/>
      <c r="IXX807" s="49"/>
      <c r="IXY807" s="49"/>
      <c r="IXZ807" s="49"/>
      <c r="IYA807" s="49"/>
      <c r="IYB807" s="49"/>
      <c r="IYC807" s="49"/>
      <c r="IYD807" s="49"/>
      <c r="IYE807" s="49"/>
      <c r="IYF807" s="49"/>
      <c r="IYG807" s="49"/>
      <c r="IYH807" s="49"/>
      <c r="IYI807" s="49"/>
      <c r="IYJ807" s="49"/>
      <c r="IYK807" s="49"/>
      <c r="IYL807" s="49"/>
      <c r="IYM807" s="49"/>
      <c r="IYN807" s="49"/>
      <c r="IYO807" s="49"/>
      <c r="IYP807" s="49"/>
      <c r="IYQ807" s="49"/>
      <c r="IYR807" s="49"/>
      <c r="IYS807" s="49"/>
      <c r="IYT807" s="49"/>
      <c r="IYU807" s="49"/>
      <c r="IYV807" s="49"/>
      <c r="IYW807" s="49"/>
      <c r="IYX807" s="49"/>
      <c r="IYY807" s="49"/>
      <c r="IYZ807" s="49"/>
      <c r="IZA807" s="49"/>
      <c r="IZB807" s="49"/>
      <c r="IZC807" s="49"/>
      <c r="IZD807" s="49"/>
      <c r="IZE807" s="49"/>
      <c r="IZF807" s="49"/>
      <c r="IZG807" s="49"/>
      <c r="IZH807" s="49"/>
      <c r="IZI807" s="49"/>
      <c r="IZJ807" s="49"/>
      <c r="IZK807" s="49"/>
      <c r="IZL807" s="49"/>
      <c r="IZM807" s="49"/>
      <c r="IZN807" s="49"/>
      <c r="IZO807" s="49"/>
      <c r="IZP807" s="49"/>
      <c r="IZQ807" s="49"/>
      <c r="IZR807" s="49"/>
      <c r="IZS807" s="49"/>
      <c r="IZT807" s="49"/>
      <c r="IZU807" s="49"/>
      <c r="IZV807" s="49"/>
      <c r="IZW807" s="49"/>
      <c r="IZX807" s="49"/>
      <c r="IZY807" s="49"/>
      <c r="IZZ807" s="49"/>
      <c r="JAA807" s="49"/>
      <c r="JAB807" s="49"/>
      <c r="JAC807" s="49"/>
      <c r="JAD807" s="49"/>
      <c r="JAE807" s="49"/>
      <c r="JAF807" s="49"/>
      <c r="JAG807" s="49"/>
      <c r="JAH807" s="49"/>
      <c r="JAI807" s="49"/>
      <c r="JAJ807" s="49"/>
      <c r="JAK807" s="49"/>
      <c r="JAL807" s="49"/>
      <c r="JAM807" s="49"/>
      <c r="JAN807" s="49"/>
      <c r="JAO807" s="49"/>
      <c r="JAP807" s="49"/>
      <c r="JAQ807" s="49"/>
      <c r="JAR807" s="49"/>
      <c r="JAS807" s="49"/>
      <c r="JAT807" s="49"/>
      <c r="JAU807" s="49"/>
      <c r="JAV807" s="49"/>
      <c r="JAW807" s="49"/>
      <c r="JAX807" s="49"/>
      <c r="JAY807" s="49"/>
      <c r="JAZ807" s="49"/>
      <c r="JBA807" s="49"/>
      <c r="JBB807" s="49"/>
      <c r="JBC807" s="49"/>
      <c r="JBD807" s="49"/>
      <c r="JBE807" s="49"/>
      <c r="JBF807" s="49"/>
      <c r="JBG807" s="49"/>
      <c r="JBH807" s="49"/>
      <c r="JBI807" s="49"/>
      <c r="JBJ807" s="49"/>
      <c r="JBK807" s="49"/>
      <c r="JBL807" s="49"/>
      <c r="JBM807" s="49"/>
      <c r="JBN807" s="49"/>
      <c r="JBO807" s="49"/>
      <c r="JBP807" s="49"/>
      <c r="JBQ807" s="49"/>
      <c r="JBR807" s="49"/>
      <c r="JBS807" s="49"/>
      <c r="JBT807" s="49"/>
      <c r="JBU807" s="49"/>
      <c r="JBV807" s="49"/>
      <c r="JBW807" s="49"/>
      <c r="JBX807" s="49"/>
      <c r="JBY807" s="49"/>
      <c r="JBZ807" s="49"/>
      <c r="JCA807" s="49"/>
      <c r="JCB807" s="49"/>
      <c r="JCC807" s="49"/>
      <c r="JCD807" s="49"/>
      <c r="JCE807" s="49"/>
      <c r="JCF807" s="49"/>
      <c r="JCG807" s="49"/>
      <c r="JCH807" s="49"/>
      <c r="JCI807" s="49"/>
      <c r="JCJ807" s="49"/>
      <c r="JCK807" s="49"/>
      <c r="JCL807" s="49"/>
      <c r="JCM807" s="49"/>
      <c r="JCN807" s="49"/>
      <c r="JCO807" s="49"/>
      <c r="JCP807" s="49"/>
      <c r="JCQ807" s="49"/>
      <c r="JCR807" s="49"/>
      <c r="JCS807" s="49"/>
      <c r="JCT807" s="49"/>
      <c r="JCU807" s="49"/>
      <c r="JCV807" s="49"/>
      <c r="JCW807" s="49"/>
      <c r="JCX807" s="49"/>
      <c r="JCY807" s="49"/>
      <c r="JCZ807" s="49"/>
      <c r="JDA807" s="49"/>
      <c r="JDB807" s="49"/>
      <c r="JDC807" s="49"/>
      <c r="JDD807" s="49"/>
      <c r="JDE807" s="49"/>
      <c r="JDF807" s="49"/>
      <c r="JDG807" s="49"/>
      <c r="JDH807" s="49"/>
      <c r="JDI807" s="49"/>
      <c r="JDJ807" s="49"/>
      <c r="JDK807" s="49"/>
      <c r="JDL807" s="49"/>
      <c r="JDM807" s="49"/>
      <c r="JDN807" s="49"/>
      <c r="JDO807" s="49"/>
      <c r="JDP807" s="49"/>
      <c r="JDQ807" s="49"/>
      <c r="JDR807" s="49"/>
      <c r="JDS807" s="49"/>
      <c r="JDT807" s="49"/>
      <c r="JDU807" s="49"/>
      <c r="JDV807" s="49"/>
      <c r="JDW807" s="49"/>
      <c r="JDX807" s="49"/>
      <c r="JDY807" s="49"/>
      <c r="JDZ807" s="49"/>
      <c r="JEA807" s="49"/>
      <c r="JEB807" s="49"/>
      <c r="JEC807" s="49"/>
      <c r="JED807" s="49"/>
      <c r="JEE807" s="49"/>
      <c r="JEF807" s="49"/>
      <c r="JEG807" s="49"/>
      <c r="JEH807" s="49"/>
      <c r="JEI807" s="49"/>
      <c r="JEJ807" s="49"/>
      <c r="JEK807" s="49"/>
      <c r="JEL807" s="49"/>
      <c r="JEM807" s="49"/>
      <c r="JEN807" s="49"/>
      <c r="JEO807" s="49"/>
      <c r="JEP807" s="49"/>
      <c r="JEQ807" s="49"/>
      <c r="JER807" s="49"/>
      <c r="JES807" s="49"/>
      <c r="JET807" s="49"/>
      <c r="JEU807" s="49"/>
      <c r="JEV807" s="49"/>
      <c r="JEW807" s="49"/>
      <c r="JEX807" s="49"/>
      <c r="JEY807" s="49"/>
      <c r="JEZ807" s="49"/>
      <c r="JFA807" s="49"/>
      <c r="JFB807" s="49"/>
      <c r="JFC807" s="49"/>
      <c r="JFD807" s="49"/>
      <c r="JFE807" s="49"/>
      <c r="JFF807" s="49"/>
      <c r="JFG807" s="49"/>
      <c r="JFH807" s="49"/>
      <c r="JFI807" s="49"/>
      <c r="JFJ807" s="49"/>
      <c r="JFK807" s="49"/>
      <c r="JFL807" s="49"/>
      <c r="JFM807" s="49"/>
      <c r="JFN807" s="49"/>
      <c r="JFO807" s="49"/>
      <c r="JFP807" s="49"/>
      <c r="JFQ807" s="49"/>
      <c r="JFR807" s="49"/>
      <c r="JFS807" s="49"/>
      <c r="JFT807" s="49"/>
      <c r="JFU807" s="49"/>
      <c r="JFV807" s="49"/>
      <c r="JFW807" s="49"/>
      <c r="JFX807" s="49"/>
      <c r="JFY807" s="49"/>
      <c r="JFZ807" s="49"/>
      <c r="JGA807" s="49"/>
      <c r="JGB807" s="49"/>
      <c r="JGC807" s="49"/>
      <c r="JGD807" s="49"/>
      <c r="JGE807" s="49"/>
      <c r="JGF807" s="49"/>
      <c r="JGG807" s="49"/>
      <c r="JGH807" s="49"/>
      <c r="JGI807" s="49"/>
      <c r="JGJ807" s="49"/>
      <c r="JGK807" s="49"/>
      <c r="JGL807" s="49"/>
      <c r="JGM807" s="49"/>
      <c r="JGN807" s="49"/>
      <c r="JGO807" s="49"/>
      <c r="JGP807" s="49"/>
      <c r="JGQ807" s="49"/>
      <c r="JGR807" s="49"/>
      <c r="JGS807" s="49"/>
      <c r="JGT807" s="49"/>
      <c r="JGU807" s="49"/>
      <c r="JGV807" s="49"/>
      <c r="JGW807" s="49"/>
      <c r="JGX807" s="49"/>
      <c r="JGY807" s="49"/>
      <c r="JGZ807" s="49"/>
      <c r="JHA807" s="49"/>
      <c r="JHB807" s="49"/>
      <c r="JHC807" s="49"/>
      <c r="JHD807" s="49"/>
      <c r="JHE807" s="49"/>
      <c r="JHF807" s="49"/>
      <c r="JHG807" s="49"/>
      <c r="JHH807" s="49"/>
      <c r="JHI807" s="49"/>
      <c r="JHJ807" s="49"/>
      <c r="JHK807" s="49"/>
      <c r="JHL807" s="49"/>
      <c r="JHM807" s="49"/>
      <c r="JHN807" s="49"/>
      <c r="JHO807" s="49"/>
      <c r="JHP807" s="49"/>
      <c r="JHQ807" s="49"/>
      <c r="JHR807" s="49"/>
      <c r="JHS807" s="49"/>
      <c r="JHT807" s="49"/>
      <c r="JHU807" s="49"/>
      <c r="JHV807" s="49"/>
      <c r="JHW807" s="49"/>
      <c r="JHX807" s="49"/>
      <c r="JHY807" s="49"/>
      <c r="JHZ807" s="49"/>
      <c r="JIA807" s="49"/>
      <c r="JIB807" s="49"/>
      <c r="JIC807" s="49"/>
      <c r="JID807" s="49"/>
      <c r="JIE807" s="49"/>
      <c r="JIF807" s="49"/>
      <c r="JIG807" s="49"/>
      <c r="JIH807" s="49"/>
      <c r="JII807" s="49"/>
      <c r="JIJ807" s="49"/>
      <c r="JIK807" s="49"/>
      <c r="JIL807" s="49"/>
      <c r="JIM807" s="49"/>
      <c r="JIN807" s="49"/>
      <c r="JIO807" s="49"/>
      <c r="JIP807" s="49"/>
      <c r="JIQ807" s="49"/>
      <c r="JIR807" s="49"/>
      <c r="JIS807" s="49"/>
      <c r="JIT807" s="49"/>
      <c r="JIU807" s="49"/>
      <c r="JIV807" s="49"/>
      <c r="JIW807" s="49"/>
      <c r="JIX807" s="49"/>
      <c r="JIY807" s="49"/>
      <c r="JIZ807" s="49"/>
      <c r="JJA807" s="49"/>
      <c r="JJB807" s="49"/>
      <c r="JJC807" s="49"/>
      <c r="JJD807" s="49"/>
      <c r="JJE807" s="49"/>
      <c r="JJF807" s="49"/>
      <c r="JJG807" s="49"/>
      <c r="JJH807" s="49"/>
      <c r="JJI807" s="49"/>
      <c r="JJJ807" s="49"/>
      <c r="JJK807" s="49"/>
      <c r="JJL807" s="49"/>
      <c r="JJM807" s="49"/>
      <c r="JJN807" s="49"/>
      <c r="JJO807" s="49"/>
      <c r="JJP807" s="49"/>
      <c r="JJQ807" s="49"/>
      <c r="JJR807" s="49"/>
      <c r="JJS807" s="49"/>
      <c r="JJT807" s="49"/>
      <c r="JJU807" s="49"/>
      <c r="JJV807" s="49"/>
      <c r="JJW807" s="49"/>
      <c r="JJX807" s="49"/>
      <c r="JJY807" s="49"/>
      <c r="JJZ807" s="49"/>
      <c r="JKA807" s="49"/>
      <c r="JKB807" s="49"/>
      <c r="JKC807" s="49"/>
      <c r="JKD807" s="49"/>
      <c r="JKE807" s="49"/>
      <c r="JKF807" s="49"/>
      <c r="JKG807" s="49"/>
      <c r="JKH807" s="49"/>
      <c r="JKI807" s="49"/>
      <c r="JKJ807" s="49"/>
      <c r="JKK807" s="49"/>
      <c r="JKL807" s="49"/>
      <c r="JKM807" s="49"/>
      <c r="JKN807" s="49"/>
      <c r="JKO807" s="49"/>
      <c r="JKP807" s="49"/>
      <c r="JKQ807" s="49"/>
      <c r="JKR807" s="49"/>
      <c r="JKS807" s="49"/>
      <c r="JKT807" s="49"/>
      <c r="JKU807" s="49"/>
      <c r="JKV807" s="49"/>
      <c r="JKW807" s="49"/>
      <c r="JKX807" s="49"/>
      <c r="JKY807" s="49"/>
      <c r="JKZ807" s="49"/>
      <c r="JLA807" s="49"/>
      <c r="JLB807" s="49"/>
      <c r="JLC807" s="49"/>
      <c r="JLD807" s="49"/>
      <c r="JLE807" s="49"/>
      <c r="JLF807" s="49"/>
      <c r="JLG807" s="49"/>
      <c r="JLH807" s="49"/>
      <c r="JLI807" s="49"/>
      <c r="JLJ807" s="49"/>
      <c r="JLK807" s="49"/>
      <c r="JLL807" s="49"/>
      <c r="JLM807" s="49"/>
      <c r="JLN807" s="49"/>
      <c r="JLO807" s="49"/>
      <c r="JLP807" s="49"/>
      <c r="JLQ807" s="49"/>
      <c r="JLR807" s="49"/>
      <c r="JLS807" s="49"/>
      <c r="JLT807" s="49"/>
      <c r="JLU807" s="49"/>
      <c r="JLV807" s="49"/>
      <c r="JLW807" s="49"/>
      <c r="JLX807" s="49"/>
      <c r="JLY807" s="49"/>
      <c r="JLZ807" s="49"/>
      <c r="JMA807" s="49"/>
      <c r="JMB807" s="49"/>
      <c r="JMC807" s="49"/>
      <c r="JMD807" s="49"/>
      <c r="JME807" s="49"/>
      <c r="JMF807" s="49"/>
      <c r="JMG807" s="49"/>
      <c r="JMH807" s="49"/>
      <c r="JMI807" s="49"/>
      <c r="JMJ807" s="49"/>
      <c r="JMK807" s="49"/>
      <c r="JML807" s="49"/>
      <c r="JMM807" s="49"/>
      <c r="JMN807" s="49"/>
      <c r="JMO807" s="49"/>
      <c r="JMP807" s="49"/>
      <c r="JMQ807" s="49"/>
      <c r="JMR807" s="49"/>
      <c r="JMS807" s="49"/>
      <c r="JMT807" s="49"/>
      <c r="JMU807" s="49"/>
      <c r="JMV807" s="49"/>
      <c r="JMW807" s="49"/>
      <c r="JMX807" s="49"/>
      <c r="JMY807" s="49"/>
      <c r="JMZ807" s="49"/>
      <c r="JNA807" s="49"/>
      <c r="JNB807" s="49"/>
      <c r="JNC807" s="49"/>
      <c r="JND807" s="49"/>
      <c r="JNE807" s="49"/>
      <c r="JNF807" s="49"/>
      <c r="JNG807" s="49"/>
      <c r="JNH807" s="49"/>
      <c r="JNI807" s="49"/>
      <c r="JNJ807" s="49"/>
      <c r="JNK807" s="49"/>
      <c r="JNL807" s="49"/>
      <c r="JNM807" s="49"/>
      <c r="JNN807" s="49"/>
      <c r="JNO807" s="49"/>
      <c r="JNP807" s="49"/>
      <c r="JNQ807" s="49"/>
      <c r="JNR807" s="49"/>
      <c r="JNS807" s="49"/>
      <c r="JNT807" s="49"/>
      <c r="JNU807" s="49"/>
      <c r="JNV807" s="49"/>
      <c r="JNW807" s="49"/>
      <c r="JNX807" s="49"/>
      <c r="JNY807" s="49"/>
      <c r="JNZ807" s="49"/>
      <c r="JOA807" s="49"/>
      <c r="JOB807" s="49"/>
      <c r="JOC807" s="49"/>
      <c r="JOD807" s="49"/>
      <c r="JOE807" s="49"/>
      <c r="JOF807" s="49"/>
      <c r="JOG807" s="49"/>
      <c r="JOH807" s="49"/>
      <c r="JOI807" s="49"/>
      <c r="JOJ807" s="49"/>
      <c r="JOK807" s="49"/>
      <c r="JOL807" s="49"/>
      <c r="JOM807" s="49"/>
      <c r="JON807" s="49"/>
      <c r="JOO807" s="49"/>
      <c r="JOP807" s="49"/>
      <c r="JOQ807" s="49"/>
      <c r="JOR807" s="49"/>
      <c r="JOS807" s="49"/>
      <c r="JOT807" s="49"/>
      <c r="JOU807" s="49"/>
      <c r="JOV807" s="49"/>
      <c r="JOW807" s="49"/>
      <c r="JOX807" s="49"/>
      <c r="JOY807" s="49"/>
      <c r="JOZ807" s="49"/>
      <c r="JPA807" s="49"/>
      <c r="JPB807" s="49"/>
      <c r="JPC807" s="49"/>
      <c r="JPD807" s="49"/>
      <c r="JPE807" s="49"/>
      <c r="JPF807" s="49"/>
      <c r="JPG807" s="49"/>
      <c r="JPH807" s="49"/>
      <c r="JPI807" s="49"/>
      <c r="JPJ807" s="49"/>
      <c r="JPK807" s="49"/>
      <c r="JPL807" s="49"/>
      <c r="JPM807" s="49"/>
      <c r="JPN807" s="49"/>
      <c r="JPO807" s="49"/>
      <c r="JPP807" s="49"/>
      <c r="JPQ807" s="49"/>
      <c r="JPR807" s="49"/>
      <c r="JPS807" s="49"/>
      <c r="JPT807" s="49"/>
      <c r="JPU807" s="49"/>
      <c r="JPV807" s="49"/>
      <c r="JPW807" s="49"/>
      <c r="JPX807" s="49"/>
      <c r="JPY807" s="49"/>
      <c r="JPZ807" s="49"/>
      <c r="JQA807" s="49"/>
      <c r="JQB807" s="49"/>
      <c r="JQC807" s="49"/>
      <c r="JQD807" s="49"/>
      <c r="JQE807" s="49"/>
      <c r="JQF807" s="49"/>
      <c r="JQG807" s="49"/>
      <c r="JQH807" s="49"/>
      <c r="JQI807" s="49"/>
      <c r="JQJ807" s="49"/>
      <c r="JQK807" s="49"/>
      <c r="JQL807" s="49"/>
      <c r="JQM807" s="49"/>
      <c r="JQN807" s="49"/>
      <c r="JQO807" s="49"/>
      <c r="JQP807" s="49"/>
      <c r="JQQ807" s="49"/>
      <c r="JQR807" s="49"/>
      <c r="JQS807" s="49"/>
      <c r="JQT807" s="49"/>
      <c r="JQU807" s="49"/>
      <c r="JQV807" s="49"/>
      <c r="JQW807" s="49"/>
      <c r="JQX807" s="49"/>
      <c r="JQY807" s="49"/>
      <c r="JQZ807" s="49"/>
      <c r="JRA807" s="49"/>
      <c r="JRB807" s="49"/>
      <c r="JRC807" s="49"/>
      <c r="JRD807" s="49"/>
      <c r="JRE807" s="49"/>
      <c r="JRF807" s="49"/>
      <c r="JRG807" s="49"/>
      <c r="JRH807" s="49"/>
      <c r="JRI807" s="49"/>
      <c r="JRJ807" s="49"/>
      <c r="JRK807" s="49"/>
      <c r="JRL807" s="49"/>
      <c r="JRM807" s="49"/>
      <c r="JRN807" s="49"/>
      <c r="JRO807" s="49"/>
      <c r="JRP807" s="49"/>
      <c r="JRQ807" s="49"/>
      <c r="JRR807" s="49"/>
      <c r="JRS807" s="49"/>
      <c r="JRT807" s="49"/>
      <c r="JRU807" s="49"/>
      <c r="JRV807" s="49"/>
      <c r="JRW807" s="49"/>
      <c r="JRX807" s="49"/>
      <c r="JRY807" s="49"/>
      <c r="JRZ807" s="49"/>
      <c r="JSA807" s="49"/>
      <c r="JSB807" s="49"/>
      <c r="JSC807" s="49"/>
      <c r="JSD807" s="49"/>
      <c r="JSE807" s="49"/>
      <c r="JSF807" s="49"/>
      <c r="JSG807" s="49"/>
      <c r="JSH807" s="49"/>
      <c r="JSI807" s="49"/>
      <c r="JSJ807" s="49"/>
      <c r="JSK807" s="49"/>
      <c r="JSL807" s="49"/>
      <c r="JSM807" s="49"/>
      <c r="JSN807" s="49"/>
      <c r="JSO807" s="49"/>
      <c r="JSP807" s="49"/>
      <c r="JSQ807" s="49"/>
      <c r="JSR807" s="49"/>
      <c r="JSS807" s="49"/>
      <c r="JST807" s="49"/>
      <c r="JSU807" s="49"/>
      <c r="JSV807" s="49"/>
      <c r="JSW807" s="49"/>
      <c r="JSX807" s="49"/>
      <c r="JSY807" s="49"/>
      <c r="JSZ807" s="49"/>
      <c r="JTA807" s="49"/>
      <c r="JTB807" s="49"/>
      <c r="JTC807" s="49"/>
      <c r="JTD807" s="49"/>
      <c r="JTE807" s="49"/>
      <c r="JTF807" s="49"/>
      <c r="JTG807" s="49"/>
      <c r="JTH807" s="49"/>
      <c r="JTI807" s="49"/>
      <c r="JTJ807" s="49"/>
      <c r="JTK807" s="49"/>
      <c r="JTL807" s="49"/>
      <c r="JTM807" s="49"/>
      <c r="JTN807" s="49"/>
      <c r="JTO807" s="49"/>
      <c r="JTP807" s="49"/>
      <c r="JTQ807" s="49"/>
      <c r="JTR807" s="49"/>
      <c r="JTS807" s="49"/>
      <c r="JTT807" s="49"/>
      <c r="JTU807" s="49"/>
      <c r="JTV807" s="49"/>
      <c r="JTW807" s="49"/>
      <c r="JTX807" s="49"/>
      <c r="JTY807" s="49"/>
      <c r="JTZ807" s="49"/>
      <c r="JUA807" s="49"/>
      <c r="JUB807" s="49"/>
      <c r="JUC807" s="49"/>
      <c r="JUD807" s="49"/>
      <c r="JUE807" s="49"/>
      <c r="JUF807" s="49"/>
      <c r="JUG807" s="49"/>
      <c r="JUH807" s="49"/>
      <c r="JUI807" s="49"/>
      <c r="JUJ807" s="49"/>
      <c r="JUK807" s="49"/>
      <c r="JUL807" s="49"/>
      <c r="JUM807" s="49"/>
      <c r="JUN807" s="49"/>
      <c r="JUO807" s="49"/>
      <c r="JUP807" s="49"/>
      <c r="JUQ807" s="49"/>
      <c r="JUR807" s="49"/>
      <c r="JUS807" s="49"/>
      <c r="JUT807" s="49"/>
      <c r="JUU807" s="49"/>
      <c r="JUV807" s="49"/>
      <c r="JUW807" s="49"/>
      <c r="JUX807" s="49"/>
      <c r="JUY807" s="49"/>
      <c r="JUZ807" s="49"/>
      <c r="JVA807" s="49"/>
      <c r="JVB807" s="49"/>
      <c r="JVC807" s="49"/>
      <c r="JVD807" s="49"/>
      <c r="JVE807" s="49"/>
      <c r="JVF807" s="49"/>
      <c r="JVG807" s="49"/>
      <c r="JVH807" s="49"/>
      <c r="JVI807" s="49"/>
      <c r="JVJ807" s="49"/>
      <c r="JVK807" s="49"/>
      <c r="JVL807" s="49"/>
      <c r="JVM807" s="49"/>
      <c r="JVN807" s="49"/>
      <c r="JVO807" s="49"/>
      <c r="JVP807" s="49"/>
      <c r="JVQ807" s="49"/>
      <c r="JVR807" s="49"/>
      <c r="JVS807" s="49"/>
      <c r="JVT807" s="49"/>
      <c r="JVU807" s="49"/>
      <c r="JVV807" s="49"/>
      <c r="JVW807" s="49"/>
      <c r="JVX807" s="49"/>
      <c r="JVY807" s="49"/>
      <c r="JVZ807" s="49"/>
      <c r="JWA807" s="49"/>
      <c r="JWB807" s="49"/>
      <c r="JWC807" s="49"/>
      <c r="JWD807" s="49"/>
      <c r="JWE807" s="49"/>
      <c r="JWF807" s="49"/>
      <c r="JWG807" s="49"/>
      <c r="JWH807" s="49"/>
      <c r="JWI807" s="49"/>
      <c r="JWJ807" s="49"/>
      <c r="JWK807" s="49"/>
      <c r="JWL807" s="49"/>
      <c r="JWM807" s="49"/>
      <c r="JWN807" s="49"/>
      <c r="JWO807" s="49"/>
      <c r="JWP807" s="49"/>
      <c r="JWQ807" s="49"/>
      <c r="JWR807" s="49"/>
      <c r="JWS807" s="49"/>
      <c r="JWT807" s="49"/>
      <c r="JWU807" s="49"/>
      <c r="JWV807" s="49"/>
      <c r="JWW807" s="49"/>
      <c r="JWX807" s="49"/>
      <c r="JWY807" s="49"/>
      <c r="JWZ807" s="49"/>
      <c r="JXA807" s="49"/>
      <c r="JXB807" s="49"/>
      <c r="JXC807" s="49"/>
      <c r="JXD807" s="49"/>
      <c r="JXE807" s="49"/>
      <c r="JXF807" s="49"/>
      <c r="JXG807" s="49"/>
      <c r="JXH807" s="49"/>
      <c r="JXI807" s="49"/>
      <c r="JXJ807" s="49"/>
      <c r="JXK807" s="49"/>
      <c r="JXL807" s="49"/>
      <c r="JXM807" s="49"/>
      <c r="JXN807" s="49"/>
      <c r="JXO807" s="49"/>
      <c r="JXP807" s="49"/>
      <c r="JXQ807" s="49"/>
      <c r="JXR807" s="49"/>
      <c r="JXS807" s="49"/>
      <c r="JXT807" s="49"/>
      <c r="JXU807" s="49"/>
      <c r="JXV807" s="49"/>
      <c r="JXW807" s="49"/>
      <c r="JXX807" s="49"/>
      <c r="JXY807" s="49"/>
      <c r="JXZ807" s="49"/>
      <c r="JYA807" s="49"/>
      <c r="JYB807" s="49"/>
      <c r="JYC807" s="49"/>
      <c r="JYD807" s="49"/>
      <c r="JYE807" s="49"/>
      <c r="JYF807" s="49"/>
      <c r="JYG807" s="49"/>
      <c r="JYH807" s="49"/>
      <c r="JYI807" s="49"/>
      <c r="JYJ807" s="49"/>
      <c r="JYK807" s="49"/>
      <c r="JYL807" s="49"/>
      <c r="JYM807" s="49"/>
      <c r="JYN807" s="49"/>
      <c r="JYO807" s="49"/>
      <c r="JYP807" s="49"/>
      <c r="JYQ807" s="49"/>
      <c r="JYR807" s="49"/>
      <c r="JYS807" s="49"/>
      <c r="JYT807" s="49"/>
      <c r="JYU807" s="49"/>
      <c r="JYV807" s="49"/>
      <c r="JYW807" s="49"/>
      <c r="JYX807" s="49"/>
      <c r="JYY807" s="49"/>
      <c r="JYZ807" s="49"/>
      <c r="JZA807" s="49"/>
      <c r="JZB807" s="49"/>
      <c r="JZC807" s="49"/>
      <c r="JZD807" s="49"/>
      <c r="JZE807" s="49"/>
      <c r="JZF807" s="49"/>
      <c r="JZG807" s="49"/>
      <c r="JZH807" s="49"/>
      <c r="JZI807" s="49"/>
      <c r="JZJ807" s="49"/>
      <c r="JZK807" s="49"/>
      <c r="JZL807" s="49"/>
      <c r="JZM807" s="49"/>
      <c r="JZN807" s="49"/>
      <c r="JZO807" s="49"/>
      <c r="JZP807" s="49"/>
      <c r="JZQ807" s="49"/>
      <c r="JZR807" s="49"/>
      <c r="JZS807" s="49"/>
      <c r="JZT807" s="49"/>
      <c r="JZU807" s="49"/>
      <c r="JZV807" s="49"/>
      <c r="JZW807" s="49"/>
      <c r="JZX807" s="49"/>
      <c r="JZY807" s="49"/>
      <c r="JZZ807" s="49"/>
      <c r="KAA807" s="49"/>
      <c r="KAB807" s="49"/>
      <c r="KAC807" s="49"/>
      <c r="KAD807" s="49"/>
      <c r="KAE807" s="49"/>
      <c r="KAF807" s="49"/>
      <c r="KAG807" s="49"/>
      <c r="KAH807" s="49"/>
      <c r="KAI807" s="49"/>
      <c r="KAJ807" s="49"/>
      <c r="KAK807" s="49"/>
      <c r="KAL807" s="49"/>
      <c r="KAM807" s="49"/>
      <c r="KAN807" s="49"/>
      <c r="KAO807" s="49"/>
      <c r="KAP807" s="49"/>
      <c r="KAQ807" s="49"/>
      <c r="KAR807" s="49"/>
      <c r="KAS807" s="49"/>
      <c r="KAT807" s="49"/>
      <c r="KAU807" s="49"/>
      <c r="KAV807" s="49"/>
      <c r="KAW807" s="49"/>
      <c r="KAX807" s="49"/>
      <c r="KAY807" s="49"/>
      <c r="KAZ807" s="49"/>
      <c r="KBA807" s="49"/>
      <c r="KBB807" s="49"/>
      <c r="KBC807" s="49"/>
      <c r="KBD807" s="49"/>
      <c r="KBE807" s="49"/>
      <c r="KBF807" s="49"/>
      <c r="KBG807" s="49"/>
      <c r="KBH807" s="49"/>
      <c r="KBI807" s="49"/>
      <c r="KBJ807" s="49"/>
      <c r="KBK807" s="49"/>
      <c r="KBL807" s="49"/>
      <c r="KBM807" s="49"/>
      <c r="KBN807" s="49"/>
      <c r="KBO807" s="49"/>
      <c r="KBP807" s="49"/>
      <c r="KBQ807" s="49"/>
      <c r="KBR807" s="49"/>
      <c r="KBS807" s="49"/>
      <c r="KBT807" s="49"/>
      <c r="KBU807" s="49"/>
      <c r="KBV807" s="49"/>
      <c r="KBW807" s="49"/>
      <c r="KBX807" s="49"/>
      <c r="KBY807" s="49"/>
      <c r="KBZ807" s="49"/>
      <c r="KCA807" s="49"/>
      <c r="KCB807" s="49"/>
      <c r="KCC807" s="49"/>
      <c r="KCD807" s="49"/>
      <c r="KCE807" s="49"/>
      <c r="KCF807" s="49"/>
      <c r="KCG807" s="49"/>
      <c r="KCH807" s="49"/>
      <c r="KCI807" s="49"/>
      <c r="KCJ807" s="49"/>
      <c r="KCK807" s="49"/>
      <c r="KCL807" s="49"/>
      <c r="KCM807" s="49"/>
      <c r="KCN807" s="49"/>
      <c r="KCO807" s="49"/>
      <c r="KCP807" s="49"/>
      <c r="KCQ807" s="49"/>
      <c r="KCR807" s="49"/>
      <c r="KCS807" s="49"/>
      <c r="KCT807" s="49"/>
      <c r="KCU807" s="49"/>
      <c r="KCV807" s="49"/>
      <c r="KCW807" s="49"/>
      <c r="KCX807" s="49"/>
      <c r="KCY807" s="49"/>
      <c r="KCZ807" s="49"/>
      <c r="KDA807" s="49"/>
      <c r="KDB807" s="49"/>
      <c r="KDC807" s="49"/>
      <c r="KDD807" s="49"/>
      <c r="KDE807" s="49"/>
      <c r="KDF807" s="49"/>
      <c r="KDG807" s="49"/>
      <c r="KDH807" s="49"/>
      <c r="KDI807" s="49"/>
      <c r="KDJ807" s="49"/>
      <c r="KDK807" s="49"/>
      <c r="KDL807" s="49"/>
      <c r="KDM807" s="49"/>
      <c r="KDN807" s="49"/>
      <c r="KDO807" s="49"/>
      <c r="KDP807" s="49"/>
      <c r="KDQ807" s="49"/>
      <c r="KDR807" s="49"/>
      <c r="KDS807" s="49"/>
      <c r="KDT807" s="49"/>
      <c r="KDU807" s="49"/>
      <c r="KDV807" s="49"/>
      <c r="KDW807" s="49"/>
      <c r="KDX807" s="49"/>
      <c r="KDY807" s="49"/>
      <c r="KDZ807" s="49"/>
      <c r="KEA807" s="49"/>
      <c r="KEB807" s="49"/>
      <c r="KEC807" s="49"/>
      <c r="KED807" s="49"/>
      <c r="KEE807" s="49"/>
      <c r="KEF807" s="49"/>
      <c r="KEG807" s="49"/>
      <c r="KEH807" s="49"/>
      <c r="KEI807" s="49"/>
      <c r="KEJ807" s="49"/>
      <c r="KEK807" s="49"/>
      <c r="KEL807" s="49"/>
      <c r="KEM807" s="49"/>
      <c r="KEN807" s="49"/>
      <c r="KEO807" s="49"/>
      <c r="KEP807" s="49"/>
      <c r="KEQ807" s="49"/>
      <c r="KER807" s="49"/>
      <c r="KES807" s="49"/>
      <c r="KET807" s="49"/>
      <c r="KEU807" s="49"/>
      <c r="KEV807" s="49"/>
      <c r="KEW807" s="49"/>
      <c r="KEX807" s="49"/>
      <c r="KEY807" s="49"/>
      <c r="KEZ807" s="49"/>
      <c r="KFA807" s="49"/>
      <c r="KFB807" s="49"/>
      <c r="KFC807" s="49"/>
      <c r="KFD807" s="49"/>
      <c r="KFE807" s="49"/>
      <c r="KFF807" s="49"/>
      <c r="KFG807" s="49"/>
      <c r="KFH807" s="49"/>
      <c r="KFI807" s="49"/>
      <c r="KFJ807" s="49"/>
      <c r="KFK807" s="49"/>
      <c r="KFL807" s="49"/>
      <c r="KFM807" s="49"/>
      <c r="KFN807" s="49"/>
      <c r="KFO807" s="49"/>
      <c r="KFP807" s="49"/>
      <c r="KFQ807" s="49"/>
      <c r="KFR807" s="49"/>
      <c r="KFS807" s="49"/>
      <c r="KFT807" s="49"/>
      <c r="KFU807" s="49"/>
      <c r="KFV807" s="49"/>
      <c r="KFW807" s="49"/>
      <c r="KFX807" s="49"/>
      <c r="KFY807" s="49"/>
      <c r="KFZ807" s="49"/>
      <c r="KGA807" s="49"/>
      <c r="KGB807" s="49"/>
      <c r="KGC807" s="49"/>
      <c r="KGD807" s="49"/>
      <c r="KGE807" s="49"/>
      <c r="KGF807" s="49"/>
      <c r="KGG807" s="49"/>
      <c r="KGH807" s="49"/>
      <c r="KGI807" s="49"/>
      <c r="KGJ807" s="49"/>
      <c r="KGK807" s="49"/>
      <c r="KGL807" s="49"/>
      <c r="KGM807" s="49"/>
      <c r="KGN807" s="49"/>
      <c r="KGO807" s="49"/>
      <c r="KGP807" s="49"/>
      <c r="KGQ807" s="49"/>
      <c r="KGR807" s="49"/>
      <c r="KGS807" s="49"/>
      <c r="KGT807" s="49"/>
      <c r="KGU807" s="49"/>
      <c r="KGV807" s="49"/>
      <c r="KGW807" s="49"/>
      <c r="KGX807" s="49"/>
      <c r="KGY807" s="49"/>
      <c r="KGZ807" s="49"/>
      <c r="KHA807" s="49"/>
      <c r="KHB807" s="49"/>
      <c r="KHC807" s="49"/>
      <c r="KHD807" s="49"/>
      <c r="KHE807" s="49"/>
      <c r="KHF807" s="49"/>
      <c r="KHG807" s="49"/>
      <c r="KHH807" s="49"/>
      <c r="KHI807" s="49"/>
      <c r="KHJ807" s="49"/>
      <c r="KHK807" s="49"/>
      <c r="KHL807" s="49"/>
      <c r="KHM807" s="49"/>
      <c r="KHN807" s="49"/>
      <c r="KHO807" s="49"/>
      <c r="KHP807" s="49"/>
      <c r="KHQ807" s="49"/>
      <c r="KHR807" s="49"/>
      <c r="KHS807" s="49"/>
      <c r="KHT807" s="49"/>
      <c r="KHU807" s="49"/>
      <c r="KHV807" s="49"/>
      <c r="KHW807" s="49"/>
      <c r="KHX807" s="49"/>
      <c r="KHY807" s="49"/>
      <c r="KHZ807" s="49"/>
      <c r="KIA807" s="49"/>
      <c r="KIB807" s="49"/>
      <c r="KIC807" s="49"/>
      <c r="KID807" s="49"/>
      <c r="KIE807" s="49"/>
      <c r="KIF807" s="49"/>
      <c r="KIG807" s="49"/>
      <c r="KIH807" s="49"/>
      <c r="KII807" s="49"/>
      <c r="KIJ807" s="49"/>
      <c r="KIK807" s="49"/>
      <c r="KIL807" s="49"/>
      <c r="KIM807" s="49"/>
      <c r="KIN807" s="49"/>
      <c r="KIO807" s="49"/>
      <c r="KIP807" s="49"/>
      <c r="KIQ807" s="49"/>
      <c r="KIR807" s="49"/>
      <c r="KIS807" s="49"/>
      <c r="KIT807" s="49"/>
      <c r="KIU807" s="49"/>
      <c r="KIV807" s="49"/>
      <c r="KIW807" s="49"/>
      <c r="KIX807" s="49"/>
      <c r="KIY807" s="49"/>
      <c r="KIZ807" s="49"/>
      <c r="KJA807" s="49"/>
      <c r="KJB807" s="49"/>
      <c r="KJC807" s="49"/>
      <c r="KJD807" s="49"/>
      <c r="KJE807" s="49"/>
      <c r="KJF807" s="49"/>
      <c r="KJG807" s="49"/>
      <c r="KJH807" s="49"/>
      <c r="KJI807" s="49"/>
      <c r="KJJ807" s="49"/>
      <c r="KJK807" s="49"/>
      <c r="KJL807" s="49"/>
      <c r="KJM807" s="49"/>
      <c r="KJN807" s="49"/>
      <c r="KJO807" s="49"/>
      <c r="KJP807" s="49"/>
      <c r="KJQ807" s="49"/>
      <c r="KJR807" s="49"/>
      <c r="KJS807" s="49"/>
      <c r="KJT807" s="49"/>
      <c r="KJU807" s="49"/>
      <c r="KJV807" s="49"/>
      <c r="KJW807" s="49"/>
      <c r="KJX807" s="49"/>
      <c r="KJY807" s="49"/>
      <c r="KJZ807" s="49"/>
      <c r="KKA807" s="49"/>
      <c r="KKB807" s="49"/>
      <c r="KKC807" s="49"/>
      <c r="KKD807" s="49"/>
      <c r="KKE807" s="49"/>
      <c r="KKF807" s="49"/>
      <c r="KKG807" s="49"/>
      <c r="KKH807" s="49"/>
      <c r="KKI807" s="49"/>
      <c r="KKJ807" s="49"/>
      <c r="KKK807" s="49"/>
      <c r="KKL807" s="49"/>
      <c r="KKM807" s="49"/>
      <c r="KKN807" s="49"/>
      <c r="KKO807" s="49"/>
      <c r="KKP807" s="49"/>
      <c r="KKQ807" s="49"/>
      <c r="KKR807" s="49"/>
      <c r="KKS807" s="49"/>
      <c r="KKT807" s="49"/>
      <c r="KKU807" s="49"/>
      <c r="KKV807" s="49"/>
      <c r="KKW807" s="49"/>
      <c r="KKX807" s="49"/>
      <c r="KKY807" s="49"/>
      <c r="KKZ807" s="49"/>
      <c r="KLA807" s="49"/>
      <c r="KLB807" s="49"/>
      <c r="KLC807" s="49"/>
      <c r="KLD807" s="49"/>
      <c r="KLE807" s="49"/>
      <c r="KLF807" s="49"/>
      <c r="KLG807" s="49"/>
      <c r="KLH807" s="49"/>
      <c r="KLI807" s="49"/>
      <c r="KLJ807" s="49"/>
      <c r="KLK807" s="49"/>
      <c r="KLL807" s="49"/>
      <c r="KLM807" s="49"/>
      <c r="KLN807" s="49"/>
      <c r="KLO807" s="49"/>
      <c r="KLP807" s="49"/>
      <c r="KLQ807" s="49"/>
      <c r="KLR807" s="49"/>
      <c r="KLS807" s="49"/>
      <c r="KLT807" s="49"/>
      <c r="KLU807" s="49"/>
      <c r="KLV807" s="49"/>
      <c r="KLW807" s="49"/>
      <c r="KLX807" s="49"/>
      <c r="KLY807" s="49"/>
      <c r="KLZ807" s="49"/>
      <c r="KMA807" s="49"/>
      <c r="KMB807" s="49"/>
      <c r="KMC807" s="49"/>
      <c r="KMD807" s="49"/>
      <c r="KME807" s="49"/>
      <c r="KMF807" s="49"/>
      <c r="KMG807" s="49"/>
      <c r="KMH807" s="49"/>
      <c r="KMI807" s="49"/>
      <c r="KMJ807" s="49"/>
      <c r="KMK807" s="49"/>
      <c r="KML807" s="49"/>
      <c r="KMM807" s="49"/>
      <c r="KMN807" s="49"/>
      <c r="KMO807" s="49"/>
      <c r="KMP807" s="49"/>
      <c r="KMQ807" s="49"/>
      <c r="KMR807" s="49"/>
      <c r="KMS807" s="49"/>
      <c r="KMT807" s="49"/>
      <c r="KMU807" s="49"/>
      <c r="KMV807" s="49"/>
      <c r="KMW807" s="49"/>
      <c r="KMX807" s="49"/>
      <c r="KMY807" s="49"/>
      <c r="KMZ807" s="49"/>
      <c r="KNA807" s="49"/>
      <c r="KNB807" s="49"/>
      <c r="KNC807" s="49"/>
      <c r="KND807" s="49"/>
      <c r="KNE807" s="49"/>
      <c r="KNF807" s="49"/>
      <c r="KNG807" s="49"/>
      <c r="KNH807" s="49"/>
      <c r="KNI807" s="49"/>
      <c r="KNJ807" s="49"/>
      <c r="KNK807" s="49"/>
      <c r="KNL807" s="49"/>
      <c r="KNM807" s="49"/>
      <c r="KNN807" s="49"/>
      <c r="KNO807" s="49"/>
      <c r="KNP807" s="49"/>
      <c r="KNQ807" s="49"/>
      <c r="KNR807" s="49"/>
      <c r="KNS807" s="49"/>
      <c r="KNT807" s="49"/>
      <c r="KNU807" s="49"/>
      <c r="KNV807" s="49"/>
      <c r="KNW807" s="49"/>
      <c r="KNX807" s="49"/>
      <c r="KNY807" s="49"/>
      <c r="KNZ807" s="49"/>
      <c r="KOA807" s="49"/>
      <c r="KOB807" s="49"/>
      <c r="KOC807" s="49"/>
      <c r="KOD807" s="49"/>
      <c r="KOE807" s="49"/>
      <c r="KOF807" s="49"/>
      <c r="KOG807" s="49"/>
      <c r="KOH807" s="49"/>
      <c r="KOI807" s="49"/>
      <c r="KOJ807" s="49"/>
      <c r="KOK807" s="49"/>
      <c r="KOL807" s="49"/>
      <c r="KOM807" s="49"/>
      <c r="KON807" s="49"/>
      <c r="KOO807" s="49"/>
      <c r="KOP807" s="49"/>
      <c r="KOQ807" s="49"/>
      <c r="KOR807" s="49"/>
      <c r="KOS807" s="49"/>
      <c r="KOT807" s="49"/>
      <c r="KOU807" s="49"/>
      <c r="KOV807" s="49"/>
      <c r="KOW807" s="49"/>
      <c r="KOX807" s="49"/>
      <c r="KOY807" s="49"/>
      <c r="KOZ807" s="49"/>
      <c r="KPA807" s="49"/>
      <c r="KPB807" s="49"/>
      <c r="KPC807" s="49"/>
      <c r="KPD807" s="49"/>
      <c r="KPE807" s="49"/>
      <c r="KPF807" s="49"/>
      <c r="KPG807" s="49"/>
      <c r="KPH807" s="49"/>
      <c r="KPI807" s="49"/>
      <c r="KPJ807" s="49"/>
      <c r="KPK807" s="49"/>
      <c r="KPL807" s="49"/>
      <c r="KPM807" s="49"/>
      <c r="KPN807" s="49"/>
      <c r="KPO807" s="49"/>
      <c r="KPP807" s="49"/>
      <c r="KPQ807" s="49"/>
      <c r="KPR807" s="49"/>
      <c r="KPS807" s="49"/>
      <c r="KPT807" s="49"/>
      <c r="KPU807" s="49"/>
      <c r="KPV807" s="49"/>
      <c r="KPW807" s="49"/>
      <c r="KPX807" s="49"/>
      <c r="KPY807" s="49"/>
      <c r="KPZ807" s="49"/>
      <c r="KQA807" s="49"/>
      <c r="KQB807" s="49"/>
      <c r="KQC807" s="49"/>
      <c r="KQD807" s="49"/>
      <c r="KQE807" s="49"/>
      <c r="KQF807" s="49"/>
      <c r="KQG807" s="49"/>
      <c r="KQH807" s="49"/>
      <c r="KQI807" s="49"/>
      <c r="KQJ807" s="49"/>
      <c r="KQK807" s="49"/>
      <c r="KQL807" s="49"/>
      <c r="KQM807" s="49"/>
      <c r="KQN807" s="49"/>
      <c r="KQO807" s="49"/>
      <c r="KQP807" s="49"/>
      <c r="KQQ807" s="49"/>
      <c r="KQR807" s="49"/>
      <c r="KQS807" s="49"/>
      <c r="KQT807" s="49"/>
      <c r="KQU807" s="49"/>
      <c r="KQV807" s="49"/>
      <c r="KQW807" s="49"/>
      <c r="KQX807" s="49"/>
      <c r="KQY807" s="49"/>
      <c r="KQZ807" s="49"/>
      <c r="KRA807" s="49"/>
      <c r="KRB807" s="49"/>
      <c r="KRC807" s="49"/>
      <c r="KRD807" s="49"/>
      <c r="KRE807" s="49"/>
      <c r="KRF807" s="49"/>
      <c r="KRG807" s="49"/>
      <c r="KRH807" s="49"/>
      <c r="KRI807" s="49"/>
      <c r="KRJ807" s="49"/>
      <c r="KRK807" s="49"/>
      <c r="KRL807" s="49"/>
      <c r="KRM807" s="49"/>
      <c r="KRN807" s="49"/>
      <c r="KRO807" s="49"/>
      <c r="KRP807" s="49"/>
      <c r="KRQ807" s="49"/>
      <c r="KRR807" s="49"/>
      <c r="KRS807" s="49"/>
      <c r="KRT807" s="49"/>
      <c r="KRU807" s="49"/>
      <c r="KRV807" s="49"/>
      <c r="KRW807" s="49"/>
      <c r="KRX807" s="49"/>
      <c r="KRY807" s="49"/>
      <c r="KRZ807" s="49"/>
      <c r="KSA807" s="49"/>
      <c r="KSB807" s="49"/>
      <c r="KSC807" s="49"/>
      <c r="KSD807" s="49"/>
      <c r="KSE807" s="49"/>
      <c r="KSF807" s="49"/>
      <c r="KSG807" s="49"/>
      <c r="KSH807" s="49"/>
      <c r="KSI807" s="49"/>
      <c r="KSJ807" s="49"/>
      <c r="KSK807" s="49"/>
      <c r="KSL807" s="49"/>
      <c r="KSM807" s="49"/>
      <c r="KSN807" s="49"/>
      <c r="KSO807" s="49"/>
      <c r="KSP807" s="49"/>
      <c r="KSQ807" s="49"/>
      <c r="KSR807" s="49"/>
      <c r="KSS807" s="49"/>
      <c r="KST807" s="49"/>
      <c r="KSU807" s="49"/>
      <c r="KSV807" s="49"/>
      <c r="KSW807" s="49"/>
      <c r="KSX807" s="49"/>
      <c r="KSY807" s="49"/>
      <c r="KSZ807" s="49"/>
      <c r="KTA807" s="49"/>
      <c r="KTB807" s="49"/>
      <c r="KTC807" s="49"/>
      <c r="KTD807" s="49"/>
      <c r="KTE807" s="49"/>
      <c r="KTF807" s="49"/>
      <c r="KTG807" s="49"/>
      <c r="KTH807" s="49"/>
      <c r="KTI807" s="49"/>
      <c r="KTJ807" s="49"/>
      <c r="KTK807" s="49"/>
      <c r="KTL807" s="49"/>
      <c r="KTM807" s="49"/>
      <c r="KTN807" s="49"/>
      <c r="KTO807" s="49"/>
      <c r="KTP807" s="49"/>
      <c r="KTQ807" s="49"/>
      <c r="KTR807" s="49"/>
      <c r="KTS807" s="49"/>
      <c r="KTT807" s="49"/>
      <c r="KTU807" s="49"/>
      <c r="KTV807" s="49"/>
      <c r="KTW807" s="49"/>
      <c r="KTX807" s="49"/>
      <c r="KTY807" s="49"/>
      <c r="KTZ807" s="49"/>
      <c r="KUA807" s="49"/>
      <c r="KUB807" s="49"/>
      <c r="KUC807" s="49"/>
      <c r="KUD807" s="49"/>
      <c r="KUE807" s="49"/>
      <c r="KUF807" s="49"/>
      <c r="KUG807" s="49"/>
      <c r="KUH807" s="49"/>
      <c r="KUI807" s="49"/>
      <c r="KUJ807" s="49"/>
      <c r="KUK807" s="49"/>
      <c r="KUL807" s="49"/>
      <c r="KUM807" s="49"/>
      <c r="KUN807" s="49"/>
      <c r="KUO807" s="49"/>
      <c r="KUP807" s="49"/>
      <c r="KUQ807" s="49"/>
      <c r="KUR807" s="49"/>
      <c r="KUS807" s="49"/>
      <c r="KUT807" s="49"/>
      <c r="KUU807" s="49"/>
      <c r="KUV807" s="49"/>
      <c r="KUW807" s="49"/>
      <c r="KUX807" s="49"/>
      <c r="KUY807" s="49"/>
      <c r="KUZ807" s="49"/>
      <c r="KVA807" s="49"/>
      <c r="KVB807" s="49"/>
      <c r="KVC807" s="49"/>
      <c r="KVD807" s="49"/>
      <c r="KVE807" s="49"/>
      <c r="KVF807" s="49"/>
      <c r="KVG807" s="49"/>
      <c r="KVH807" s="49"/>
      <c r="KVI807" s="49"/>
      <c r="KVJ807" s="49"/>
      <c r="KVK807" s="49"/>
      <c r="KVL807" s="49"/>
      <c r="KVM807" s="49"/>
      <c r="KVN807" s="49"/>
      <c r="KVO807" s="49"/>
      <c r="KVP807" s="49"/>
      <c r="KVQ807" s="49"/>
      <c r="KVR807" s="49"/>
      <c r="KVS807" s="49"/>
      <c r="KVT807" s="49"/>
      <c r="KVU807" s="49"/>
      <c r="KVV807" s="49"/>
      <c r="KVW807" s="49"/>
      <c r="KVX807" s="49"/>
      <c r="KVY807" s="49"/>
      <c r="KVZ807" s="49"/>
      <c r="KWA807" s="49"/>
      <c r="KWB807" s="49"/>
      <c r="KWC807" s="49"/>
      <c r="KWD807" s="49"/>
      <c r="KWE807" s="49"/>
      <c r="KWF807" s="49"/>
      <c r="KWG807" s="49"/>
      <c r="KWH807" s="49"/>
      <c r="KWI807" s="49"/>
      <c r="KWJ807" s="49"/>
      <c r="KWK807" s="49"/>
      <c r="KWL807" s="49"/>
      <c r="KWM807" s="49"/>
      <c r="KWN807" s="49"/>
      <c r="KWO807" s="49"/>
      <c r="KWP807" s="49"/>
      <c r="KWQ807" s="49"/>
      <c r="KWR807" s="49"/>
      <c r="KWS807" s="49"/>
      <c r="KWT807" s="49"/>
      <c r="KWU807" s="49"/>
      <c r="KWV807" s="49"/>
      <c r="KWW807" s="49"/>
      <c r="KWX807" s="49"/>
      <c r="KWY807" s="49"/>
      <c r="KWZ807" s="49"/>
      <c r="KXA807" s="49"/>
      <c r="KXB807" s="49"/>
      <c r="KXC807" s="49"/>
      <c r="KXD807" s="49"/>
      <c r="KXE807" s="49"/>
      <c r="KXF807" s="49"/>
      <c r="KXG807" s="49"/>
      <c r="KXH807" s="49"/>
      <c r="KXI807" s="49"/>
      <c r="KXJ807" s="49"/>
      <c r="KXK807" s="49"/>
      <c r="KXL807" s="49"/>
      <c r="KXM807" s="49"/>
      <c r="KXN807" s="49"/>
      <c r="KXO807" s="49"/>
      <c r="KXP807" s="49"/>
      <c r="KXQ807" s="49"/>
      <c r="KXR807" s="49"/>
      <c r="KXS807" s="49"/>
      <c r="KXT807" s="49"/>
      <c r="KXU807" s="49"/>
      <c r="KXV807" s="49"/>
      <c r="KXW807" s="49"/>
      <c r="KXX807" s="49"/>
      <c r="KXY807" s="49"/>
      <c r="KXZ807" s="49"/>
      <c r="KYA807" s="49"/>
      <c r="KYB807" s="49"/>
      <c r="KYC807" s="49"/>
      <c r="KYD807" s="49"/>
      <c r="KYE807" s="49"/>
      <c r="KYF807" s="49"/>
      <c r="KYG807" s="49"/>
      <c r="KYH807" s="49"/>
      <c r="KYI807" s="49"/>
      <c r="KYJ807" s="49"/>
      <c r="KYK807" s="49"/>
      <c r="KYL807" s="49"/>
      <c r="KYM807" s="49"/>
      <c r="KYN807" s="49"/>
      <c r="KYO807" s="49"/>
      <c r="KYP807" s="49"/>
      <c r="KYQ807" s="49"/>
      <c r="KYR807" s="49"/>
      <c r="KYS807" s="49"/>
      <c r="KYT807" s="49"/>
      <c r="KYU807" s="49"/>
      <c r="KYV807" s="49"/>
      <c r="KYW807" s="49"/>
      <c r="KYX807" s="49"/>
      <c r="KYY807" s="49"/>
      <c r="KYZ807" s="49"/>
      <c r="KZA807" s="49"/>
      <c r="KZB807" s="49"/>
      <c r="KZC807" s="49"/>
      <c r="KZD807" s="49"/>
      <c r="KZE807" s="49"/>
      <c r="KZF807" s="49"/>
      <c r="KZG807" s="49"/>
      <c r="KZH807" s="49"/>
      <c r="KZI807" s="49"/>
      <c r="KZJ807" s="49"/>
      <c r="KZK807" s="49"/>
      <c r="KZL807" s="49"/>
      <c r="KZM807" s="49"/>
      <c r="KZN807" s="49"/>
      <c r="KZO807" s="49"/>
      <c r="KZP807" s="49"/>
      <c r="KZQ807" s="49"/>
      <c r="KZR807" s="49"/>
      <c r="KZS807" s="49"/>
      <c r="KZT807" s="49"/>
      <c r="KZU807" s="49"/>
      <c r="KZV807" s="49"/>
      <c r="KZW807" s="49"/>
      <c r="KZX807" s="49"/>
      <c r="KZY807" s="49"/>
      <c r="KZZ807" s="49"/>
      <c r="LAA807" s="49"/>
      <c r="LAB807" s="49"/>
      <c r="LAC807" s="49"/>
      <c r="LAD807" s="49"/>
      <c r="LAE807" s="49"/>
      <c r="LAF807" s="49"/>
      <c r="LAG807" s="49"/>
      <c r="LAH807" s="49"/>
      <c r="LAI807" s="49"/>
      <c r="LAJ807" s="49"/>
      <c r="LAK807" s="49"/>
      <c r="LAL807" s="49"/>
      <c r="LAM807" s="49"/>
      <c r="LAN807" s="49"/>
      <c r="LAO807" s="49"/>
      <c r="LAP807" s="49"/>
      <c r="LAQ807" s="49"/>
      <c r="LAR807" s="49"/>
      <c r="LAS807" s="49"/>
      <c r="LAT807" s="49"/>
      <c r="LAU807" s="49"/>
      <c r="LAV807" s="49"/>
      <c r="LAW807" s="49"/>
      <c r="LAX807" s="49"/>
      <c r="LAY807" s="49"/>
      <c r="LAZ807" s="49"/>
      <c r="LBA807" s="49"/>
      <c r="LBB807" s="49"/>
      <c r="LBC807" s="49"/>
      <c r="LBD807" s="49"/>
      <c r="LBE807" s="49"/>
      <c r="LBF807" s="49"/>
      <c r="LBG807" s="49"/>
      <c r="LBH807" s="49"/>
      <c r="LBI807" s="49"/>
      <c r="LBJ807" s="49"/>
      <c r="LBK807" s="49"/>
      <c r="LBL807" s="49"/>
      <c r="LBM807" s="49"/>
      <c r="LBN807" s="49"/>
      <c r="LBO807" s="49"/>
      <c r="LBP807" s="49"/>
      <c r="LBQ807" s="49"/>
      <c r="LBR807" s="49"/>
      <c r="LBS807" s="49"/>
      <c r="LBT807" s="49"/>
      <c r="LBU807" s="49"/>
      <c r="LBV807" s="49"/>
      <c r="LBW807" s="49"/>
      <c r="LBX807" s="49"/>
      <c r="LBY807" s="49"/>
      <c r="LBZ807" s="49"/>
      <c r="LCA807" s="49"/>
      <c r="LCB807" s="49"/>
      <c r="LCC807" s="49"/>
      <c r="LCD807" s="49"/>
      <c r="LCE807" s="49"/>
      <c r="LCF807" s="49"/>
      <c r="LCG807" s="49"/>
      <c r="LCH807" s="49"/>
      <c r="LCI807" s="49"/>
      <c r="LCJ807" s="49"/>
      <c r="LCK807" s="49"/>
      <c r="LCL807" s="49"/>
      <c r="LCM807" s="49"/>
      <c r="LCN807" s="49"/>
      <c r="LCO807" s="49"/>
      <c r="LCP807" s="49"/>
      <c r="LCQ807" s="49"/>
      <c r="LCR807" s="49"/>
      <c r="LCS807" s="49"/>
      <c r="LCT807" s="49"/>
      <c r="LCU807" s="49"/>
      <c r="LCV807" s="49"/>
      <c r="LCW807" s="49"/>
      <c r="LCX807" s="49"/>
      <c r="LCY807" s="49"/>
      <c r="LCZ807" s="49"/>
      <c r="LDA807" s="49"/>
      <c r="LDB807" s="49"/>
      <c r="LDC807" s="49"/>
      <c r="LDD807" s="49"/>
      <c r="LDE807" s="49"/>
      <c r="LDF807" s="49"/>
      <c r="LDG807" s="49"/>
      <c r="LDH807" s="49"/>
      <c r="LDI807" s="49"/>
      <c r="LDJ807" s="49"/>
      <c r="LDK807" s="49"/>
      <c r="LDL807" s="49"/>
      <c r="LDM807" s="49"/>
      <c r="LDN807" s="49"/>
      <c r="LDO807" s="49"/>
      <c r="LDP807" s="49"/>
      <c r="LDQ807" s="49"/>
      <c r="LDR807" s="49"/>
      <c r="LDS807" s="49"/>
      <c r="LDT807" s="49"/>
      <c r="LDU807" s="49"/>
      <c r="LDV807" s="49"/>
      <c r="LDW807" s="49"/>
      <c r="LDX807" s="49"/>
      <c r="LDY807" s="49"/>
      <c r="LDZ807" s="49"/>
      <c r="LEA807" s="49"/>
      <c r="LEB807" s="49"/>
      <c r="LEC807" s="49"/>
      <c r="LED807" s="49"/>
      <c r="LEE807" s="49"/>
      <c r="LEF807" s="49"/>
      <c r="LEG807" s="49"/>
      <c r="LEH807" s="49"/>
      <c r="LEI807" s="49"/>
      <c r="LEJ807" s="49"/>
      <c r="LEK807" s="49"/>
      <c r="LEL807" s="49"/>
      <c r="LEM807" s="49"/>
      <c r="LEN807" s="49"/>
      <c r="LEO807" s="49"/>
      <c r="LEP807" s="49"/>
      <c r="LEQ807" s="49"/>
      <c r="LER807" s="49"/>
      <c r="LES807" s="49"/>
      <c r="LET807" s="49"/>
      <c r="LEU807" s="49"/>
      <c r="LEV807" s="49"/>
      <c r="LEW807" s="49"/>
      <c r="LEX807" s="49"/>
      <c r="LEY807" s="49"/>
      <c r="LEZ807" s="49"/>
      <c r="LFA807" s="49"/>
      <c r="LFB807" s="49"/>
      <c r="LFC807" s="49"/>
      <c r="LFD807" s="49"/>
      <c r="LFE807" s="49"/>
      <c r="LFF807" s="49"/>
      <c r="LFG807" s="49"/>
      <c r="LFH807" s="49"/>
      <c r="LFI807" s="49"/>
      <c r="LFJ807" s="49"/>
      <c r="LFK807" s="49"/>
      <c r="LFL807" s="49"/>
      <c r="LFM807" s="49"/>
      <c r="LFN807" s="49"/>
      <c r="LFO807" s="49"/>
      <c r="LFP807" s="49"/>
      <c r="LFQ807" s="49"/>
      <c r="LFR807" s="49"/>
      <c r="LFS807" s="49"/>
      <c r="LFT807" s="49"/>
      <c r="LFU807" s="49"/>
      <c r="LFV807" s="49"/>
      <c r="LFW807" s="49"/>
      <c r="LFX807" s="49"/>
      <c r="LFY807" s="49"/>
      <c r="LFZ807" s="49"/>
      <c r="LGA807" s="49"/>
      <c r="LGB807" s="49"/>
      <c r="LGC807" s="49"/>
      <c r="LGD807" s="49"/>
      <c r="LGE807" s="49"/>
      <c r="LGF807" s="49"/>
      <c r="LGG807" s="49"/>
      <c r="LGH807" s="49"/>
      <c r="LGI807" s="49"/>
      <c r="LGJ807" s="49"/>
      <c r="LGK807" s="49"/>
      <c r="LGL807" s="49"/>
      <c r="LGM807" s="49"/>
      <c r="LGN807" s="49"/>
      <c r="LGO807" s="49"/>
      <c r="LGP807" s="49"/>
      <c r="LGQ807" s="49"/>
      <c r="LGR807" s="49"/>
      <c r="LGS807" s="49"/>
      <c r="LGT807" s="49"/>
      <c r="LGU807" s="49"/>
      <c r="LGV807" s="49"/>
      <c r="LGW807" s="49"/>
      <c r="LGX807" s="49"/>
      <c r="LGY807" s="49"/>
      <c r="LGZ807" s="49"/>
      <c r="LHA807" s="49"/>
      <c r="LHB807" s="49"/>
      <c r="LHC807" s="49"/>
      <c r="LHD807" s="49"/>
      <c r="LHE807" s="49"/>
      <c r="LHF807" s="49"/>
      <c r="LHG807" s="49"/>
      <c r="LHH807" s="49"/>
      <c r="LHI807" s="49"/>
      <c r="LHJ807" s="49"/>
      <c r="LHK807" s="49"/>
      <c r="LHL807" s="49"/>
      <c r="LHM807" s="49"/>
      <c r="LHN807" s="49"/>
      <c r="LHO807" s="49"/>
      <c r="LHP807" s="49"/>
      <c r="LHQ807" s="49"/>
      <c r="LHR807" s="49"/>
      <c r="LHS807" s="49"/>
      <c r="LHT807" s="49"/>
      <c r="LHU807" s="49"/>
      <c r="LHV807" s="49"/>
      <c r="LHW807" s="49"/>
      <c r="LHX807" s="49"/>
      <c r="LHY807" s="49"/>
      <c r="LHZ807" s="49"/>
      <c r="LIA807" s="49"/>
      <c r="LIB807" s="49"/>
      <c r="LIC807" s="49"/>
      <c r="LID807" s="49"/>
      <c r="LIE807" s="49"/>
      <c r="LIF807" s="49"/>
      <c r="LIG807" s="49"/>
      <c r="LIH807" s="49"/>
      <c r="LII807" s="49"/>
      <c r="LIJ807" s="49"/>
      <c r="LIK807" s="49"/>
      <c r="LIL807" s="49"/>
      <c r="LIM807" s="49"/>
      <c r="LIN807" s="49"/>
      <c r="LIO807" s="49"/>
      <c r="LIP807" s="49"/>
      <c r="LIQ807" s="49"/>
      <c r="LIR807" s="49"/>
      <c r="LIS807" s="49"/>
      <c r="LIT807" s="49"/>
      <c r="LIU807" s="49"/>
      <c r="LIV807" s="49"/>
      <c r="LIW807" s="49"/>
      <c r="LIX807" s="49"/>
      <c r="LIY807" s="49"/>
      <c r="LIZ807" s="49"/>
      <c r="LJA807" s="49"/>
      <c r="LJB807" s="49"/>
      <c r="LJC807" s="49"/>
      <c r="LJD807" s="49"/>
      <c r="LJE807" s="49"/>
      <c r="LJF807" s="49"/>
      <c r="LJG807" s="49"/>
      <c r="LJH807" s="49"/>
      <c r="LJI807" s="49"/>
      <c r="LJJ807" s="49"/>
      <c r="LJK807" s="49"/>
      <c r="LJL807" s="49"/>
      <c r="LJM807" s="49"/>
      <c r="LJN807" s="49"/>
      <c r="LJO807" s="49"/>
      <c r="LJP807" s="49"/>
      <c r="LJQ807" s="49"/>
      <c r="LJR807" s="49"/>
      <c r="LJS807" s="49"/>
      <c r="LJT807" s="49"/>
      <c r="LJU807" s="49"/>
      <c r="LJV807" s="49"/>
      <c r="LJW807" s="49"/>
      <c r="LJX807" s="49"/>
      <c r="LJY807" s="49"/>
      <c r="LJZ807" s="49"/>
      <c r="LKA807" s="49"/>
      <c r="LKB807" s="49"/>
      <c r="LKC807" s="49"/>
      <c r="LKD807" s="49"/>
      <c r="LKE807" s="49"/>
      <c r="LKF807" s="49"/>
      <c r="LKG807" s="49"/>
      <c r="LKH807" s="49"/>
      <c r="LKI807" s="49"/>
      <c r="LKJ807" s="49"/>
      <c r="LKK807" s="49"/>
      <c r="LKL807" s="49"/>
      <c r="LKM807" s="49"/>
      <c r="LKN807" s="49"/>
      <c r="LKO807" s="49"/>
      <c r="LKP807" s="49"/>
      <c r="LKQ807" s="49"/>
      <c r="LKR807" s="49"/>
      <c r="LKS807" s="49"/>
      <c r="LKT807" s="49"/>
      <c r="LKU807" s="49"/>
      <c r="LKV807" s="49"/>
      <c r="LKW807" s="49"/>
      <c r="LKX807" s="49"/>
      <c r="LKY807" s="49"/>
      <c r="LKZ807" s="49"/>
      <c r="LLA807" s="49"/>
      <c r="LLB807" s="49"/>
      <c r="LLC807" s="49"/>
      <c r="LLD807" s="49"/>
      <c r="LLE807" s="49"/>
      <c r="LLF807" s="49"/>
      <c r="LLG807" s="49"/>
      <c r="LLH807" s="49"/>
      <c r="LLI807" s="49"/>
      <c r="LLJ807" s="49"/>
      <c r="LLK807" s="49"/>
      <c r="LLL807" s="49"/>
      <c r="LLM807" s="49"/>
      <c r="LLN807" s="49"/>
      <c r="LLO807" s="49"/>
      <c r="LLP807" s="49"/>
      <c r="LLQ807" s="49"/>
      <c r="LLR807" s="49"/>
      <c r="LLS807" s="49"/>
      <c r="LLT807" s="49"/>
      <c r="LLU807" s="49"/>
      <c r="LLV807" s="49"/>
      <c r="LLW807" s="49"/>
      <c r="LLX807" s="49"/>
      <c r="LLY807" s="49"/>
      <c r="LLZ807" s="49"/>
      <c r="LMA807" s="49"/>
      <c r="LMB807" s="49"/>
      <c r="LMC807" s="49"/>
      <c r="LMD807" s="49"/>
      <c r="LME807" s="49"/>
      <c r="LMF807" s="49"/>
      <c r="LMG807" s="49"/>
      <c r="LMH807" s="49"/>
      <c r="LMI807" s="49"/>
      <c r="LMJ807" s="49"/>
      <c r="LMK807" s="49"/>
      <c r="LML807" s="49"/>
      <c r="LMM807" s="49"/>
      <c r="LMN807" s="49"/>
      <c r="LMO807" s="49"/>
      <c r="LMP807" s="49"/>
      <c r="LMQ807" s="49"/>
      <c r="LMR807" s="49"/>
      <c r="LMS807" s="49"/>
      <c r="LMT807" s="49"/>
      <c r="LMU807" s="49"/>
      <c r="LMV807" s="49"/>
      <c r="LMW807" s="49"/>
      <c r="LMX807" s="49"/>
      <c r="LMY807" s="49"/>
      <c r="LMZ807" s="49"/>
      <c r="LNA807" s="49"/>
      <c r="LNB807" s="49"/>
      <c r="LNC807" s="49"/>
      <c r="LND807" s="49"/>
      <c r="LNE807" s="49"/>
      <c r="LNF807" s="49"/>
      <c r="LNG807" s="49"/>
      <c r="LNH807" s="49"/>
      <c r="LNI807" s="49"/>
      <c r="LNJ807" s="49"/>
      <c r="LNK807" s="49"/>
      <c r="LNL807" s="49"/>
      <c r="LNM807" s="49"/>
      <c r="LNN807" s="49"/>
      <c r="LNO807" s="49"/>
      <c r="LNP807" s="49"/>
      <c r="LNQ807" s="49"/>
      <c r="LNR807" s="49"/>
      <c r="LNS807" s="49"/>
      <c r="LNT807" s="49"/>
      <c r="LNU807" s="49"/>
      <c r="LNV807" s="49"/>
      <c r="LNW807" s="49"/>
      <c r="LNX807" s="49"/>
      <c r="LNY807" s="49"/>
      <c r="LNZ807" s="49"/>
      <c r="LOA807" s="49"/>
      <c r="LOB807" s="49"/>
      <c r="LOC807" s="49"/>
      <c r="LOD807" s="49"/>
      <c r="LOE807" s="49"/>
      <c r="LOF807" s="49"/>
      <c r="LOG807" s="49"/>
      <c r="LOH807" s="49"/>
      <c r="LOI807" s="49"/>
      <c r="LOJ807" s="49"/>
      <c r="LOK807" s="49"/>
      <c r="LOL807" s="49"/>
      <c r="LOM807" s="49"/>
      <c r="LON807" s="49"/>
      <c r="LOO807" s="49"/>
      <c r="LOP807" s="49"/>
      <c r="LOQ807" s="49"/>
      <c r="LOR807" s="49"/>
      <c r="LOS807" s="49"/>
      <c r="LOT807" s="49"/>
      <c r="LOU807" s="49"/>
      <c r="LOV807" s="49"/>
      <c r="LOW807" s="49"/>
      <c r="LOX807" s="49"/>
      <c r="LOY807" s="49"/>
      <c r="LOZ807" s="49"/>
      <c r="LPA807" s="49"/>
      <c r="LPB807" s="49"/>
      <c r="LPC807" s="49"/>
      <c r="LPD807" s="49"/>
      <c r="LPE807" s="49"/>
      <c r="LPF807" s="49"/>
      <c r="LPG807" s="49"/>
      <c r="LPH807" s="49"/>
      <c r="LPI807" s="49"/>
      <c r="LPJ807" s="49"/>
      <c r="LPK807" s="49"/>
      <c r="LPL807" s="49"/>
      <c r="LPM807" s="49"/>
      <c r="LPN807" s="49"/>
      <c r="LPO807" s="49"/>
      <c r="LPP807" s="49"/>
      <c r="LPQ807" s="49"/>
      <c r="LPR807" s="49"/>
      <c r="LPS807" s="49"/>
      <c r="LPT807" s="49"/>
      <c r="LPU807" s="49"/>
      <c r="LPV807" s="49"/>
      <c r="LPW807" s="49"/>
      <c r="LPX807" s="49"/>
      <c r="LPY807" s="49"/>
      <c r="LPZ807" s="49"/>
      <c r="LQA807" s="49"/>
      <c r="LQB807" s="49"/>
      <c r="LQC807" s="49"/>
      <c r="LQD807" s="49"/>
      <c r="LQE807" s="49"/>
      <c r="LQF807" s="49"/>
      <c r="LQG807" s="49"/>
      <c r="LQH807" s="49"/>
      <c r="LQI807" s="49"/>
      <c r="LQJ807" s="49"/>
      <c r="LQK807" s="49"/>
      <c r="LQL807" s="49"/>
      <c r="LQM807" s="49"/>
      <c r="LQN807" s="49"/>
      <c r="LQO807" s="49"/>
      <c r="LQP807" s="49"/>
      <c r="LQQ807" s="49"/>
      <c r="LQR807" s="49"/>
      <c r="LQS807" s="49"/>
      <c r="LQT807" s="49"/>
      <c r="LQU807" s="49"/>
      <c r="LQV807" s="49"/>
      <c r="LQW807" s="49"/>
      <c r="LQX807" s="49"/>
      <c r="LQY807" s="49"/>
      <c r="LQZ807" s="49"/>
      <c r="LRA807" s="49"/>
      <c r="LRB807" s="49"/>
      <c r="LRC807" s="49"/>
      <c r="LRD807" s="49"/>
      <c r="LRE807" s="49"/>
      <c r="LRF807" s="49"/>
      <c r="LRG807" s="49"/>
      <c r="LRH807" s="49"/>
      <c r="LRI807" s="49"/>
      <c r="LRJ807" s="49"/>
      <c r="LRK807" s="49"/>
      <c r="LRL807" s="49"/>
      <c r="LRM807" s="49"/>
      <c r="LRN807" s="49"/>
      <c r="LRO807" s="49"/>
      <c r="LRP807" s="49"/>
      <c r="LRQ807" s="49"/>
      <c r="LRR807" s="49"/>
      <c r="LRS807" s="49"/>
      <c r="LRT807" s="49"/>
      <c r="LRU807" s="49"/>
      <c r="LRV807" s="49"/>
      <c r="LRW807" s="49"/>
      <c r="LRX807" s="49"/>
      <c r="LRY807" s="49"/>
      <c r="LRZ807" s="49"/>
      <c r="LSA807" s="49"/>
      <c r="LSB807" s="49"/>
      <c r="LSC807" s="49"/>
      <c r="LSD807" s="49"/>
      <c r="LSE807" s="49"/>
      <c r="LSF807" s="49"/>
      <c r="LSG807" s="49"/>
      <c r="LSH807" s="49"/>
      <c r="LSI807" s="49"/>
      <c r="LSJ807" s="49"/>
      <c r="LSK807" s="49"/>
      <c r="LSL807" s="49"/>
      <c r="LSM807" s="49"/>
      <c r="LSN807" s="49"/>
      <c r="LSO807" s="49"/>
      <c r="LSP807" s="49"/>
      <c r="LSQ807" s="49"/>
      <c r="LSR807" s="49"/>
      <c r="LSS807" s="49"/>
      <c r="LST807" s="49"/>
      <c r="LSU807" s="49"/>
      <c r="LSV807" s="49"/>
      <c r="LSW807" s="49"/>
      <c r="LSX807" s="49"/>
      <c r="LSY807" s="49"/>
      <c r="LSZ807" s="49"/>
      <c r="LTA807" s="49"/>
      <c r="LTB807" s="49"/>
      <c r="LTC807" s="49"/>
      <c r="LTD807" s="49"/>
      <c r="LTE807" s="49"/>
      <c r="LTF807" s="49"/>
      <c r="LTG807" s="49"/>
      <c r="LTH807" s="49"/>
      <c r="LTI807" s="49"/>
      <c r="LTJ807" s="49"/>
      <c r="LTK807" s="49"/>
      <c r="LTL807" s="49"/>
      <c r="LTM807" s="49"/>
      <c r="LTN807" s="49"/>
      <c r="LTO807" s="49"/>
      <c r="LTP807" s="49"/>
      <c r="LTQ807" s="49"/>
      <c r="LTR807" s="49"/>
      <c r="LTS807" s="49"/>
      <c r="LTT807" s="49"/>
      <c r="LTU807" s="49"/>
      <c r="LTV807" s="49"/>
      <c r="LTW807" s="49"/>
      <c r="LTX807" s="49"/>
      <c r="LTY807" s="49"/>
      <c r="LTZ807" s="49"/>
      <c r="LUA807" s="49"/>
      <c r="LUB807" s="49"/>
      <c r="LUC807" s="49"/>
      <c r="LUD807" s="49"/>
      <c r="LUE807" s="49"/>
      <c r="LUF807" s="49"/>
      <c r="LUG807" s="49"/>
      <c r="LUH807" s="49"/>
      <c r="LUI807" s="49"/>
      <c r="LUJ807" s="49"/>
      <c r="LUK807" s="49"/>
      <c r="LUL807" s="49"/>
      <c r="LUM807" s="49"/>
      <c r="LUN807" s="49"/>
      <c r="LUO807" s="49"/>
      <c r="LUP807" s="49"/>
      <c r="LUQ807" s="49"/>
      <c r="LUR807" s="49"/>
      <c r="LUS807" s="49"/>
      <c r="LUT807" s="49"/>
      <c r="LUU807" s="49"/>
      <c r="LUV807" s="49"/>
      <c r="LUW807" s="49"/>
      <c r="LUX807" s="49"/>
      <c r="LUY807" s="49"/>
      <c r="LUZ807" s="49"/>
      <c r="LVA807" s="49"/>
      <c r="LVB807" s="49"/>
      <c r="LVC807" s="49"/>
      <c r="LVD807" s="49"/>
      <c r="LVE807" s="49"/>
      <c r="LVF807" s="49"/>
      <c r="LVG807" s="49"/>
      <c r="LVH807" s="49"/>
      <c r="LVI807" s="49"/>
      <c r="LVJ807" s="49"/>
      <c r="LVK807" s="49"/>
      <c r="LVL807" s="49"/>
      <c r="LVM807" s="49"/>
      <c r="LVN807" s="49"/>
      <c r="LVO807" s="49"/>
      <c r="LVP807" s="49"/>
      <c r="LVQ807" s="49"/>
      <c r="LVR807" s="49"/>
      <c r="LVS807" s="49"/>
      <c r="LVT807" s="49"/>
      <c r="LVU807" s="49"/>
      <c r="LVV807" s="49"/>
      <c r="LVW807" s="49"/>
      <c r="LVX807" s="49"/>
      <c r="LVY807" s="49"/>
      <c r="LVZ807" s="49"/>
      <c r="LWA807" s="49"/>
      <c r="LWB807" s="49"/>
      <c r="LWC807" s="49"/>
      <c r="LWD807" s="49"/>
      <c r="LWE807" s="49"/>
      <c r="LWF807" s="49"/>
      <c r="LWG807" s="49"/>
      <c r="LWH807" s="49"/>
      <c r="LWI807" s="49"/>
      <c r="LWJ807" s="49"/>
      <c r="LWK807" s="49"/>
      <c r="LWL807" s="49"/>
      <c r="LWM807" s="49"/>
      <c r="LWN807" s="49"/>
      <c r="LWO807" s="49"/>
      <c r="LWP807" s="49"/>
      <c r="LWQ807" s="49"/>
      <c r="LWR807" s="49"/>
      <c r="LWS807" s="49"/>
      <c r="LWT807" s="49"/>
      <c r="LWU807" s="49"/>
      <c r="LWV807" s="49"/>
      <c r="LWW807" s="49"/>
      <c r="LWX807" s="49"/>
      <c r="LWY807" s="49"/>
      <c r="LWZ807" s="49"/>
      <c r="LXA807" s="49"/>
      <c r="LXB807" s="49"/>
      <c r="LXC807" s="49"/>
      <c r="LXD807" s="49"/>
      <c r="LXE807" s="49"/>
      <c r="LXF807" s="49"/>
      <c r="LXG807" s="49"/>
      <c r="LXH807" s="49"/>
      <c r="LXI807" s="49"/>
      <c r="LXJ807" s="49"/>
      <c r="LXK807" s="49"/>
      <c r="LXL807" s="49"/>
      <c r="LXM807" s="49"/>
      <c r="LXN807" s="49"/>
      <c r="LXO807" s="49"/>
      <c r="LXP807" s="49"/>
      <c r="LXQ807" s="49"/>
      <c r="LXR807" s="49"/>
      <c r="LXS807" s="49"/>
      <c r="LXT807" s="49"/>
      <c r="LXU807" s="49"/>
      <c r="LXV807" s="49"/>
      <c r="LXW807" s="49"/>
      <c r="LXX807" s="49"/>
      <c r="LXY807" s="49"/>
      <c r="LXZ807" s="49"/>
      <c r="LYA807" s="49"/>
      <c r="LYB807" s="49"/>
      <c r="LYC807" s="49"/>
      <c r="LYD807" s="49"/>
      <c r="LYE807" s="49"/>
      <c r="LYF807" s="49"/>
      <c r="LYG807" s="49"/>
      <c r="LYH807" s="49"/>
      <c r="LYI807" s="49"/>
      <c r="LYJ807" s="49"/>
      <c r="LYK807" s="49"/>
      <c r="LYL807" s="49"/>
      <c r="LYM807" s="49"/>
      <c r="LYN807" s="49"/>
      <c r="LYO807" s="49"/>
      <c r="LYP807" s="49"/>
      <c r="LYQ807" s="49"/>
      <c r="LYR807" s="49"/>
      <c r="LYS807" s="49"/>
      <c r="LYT807" s="49"/>
      <c r="LYU807" s="49"/>
      <c r="LYV807" s="49"/>
      <c r="LYW807" s="49"/>
      <c r="LYX807" s="49"/>
      <c r="LYY807" s="49"/>
      <c r="LYZ807" s="49"/>
      <c r="LZA807" s="49"/>
      <c r="LZB807" s="49"/>
      <c r="LZC807" s="49"/>
      <c r="LZD807" s="49"/>
      <c r="LZE807" s="49"/>
      <c r="LZF807" s="49"/>
      <c r="LZG807" s="49"/>
      <c r="LZH807" s="49"/>
      <c r="LZI807" s="49"/>
      <c r="LZJ807" s="49"/>
      <c r="LZK807" s="49"/>
      <c r="LZL807" s="49"/>
      <c r="LZM807" s="49"/>
      <c r="LZN807" s="49"/>
      <c r="LZO807" s="49"/>
      <c r="LZP807" s="49"/>
      <c r="LZQ807" s="49"/>
      <c r="LZR807" s="49"/>
      <c r="LZS807" s="49"/>
      <c r="LZT807" s="49"/>
      <c r="LZU807" s="49"/>
      <c r="LZV807" s="49"/>
      <c r="LZW807" s="49"/>
      <c r="LZX807" s="49"/>
      <c r="LZY807" s="49"/>
      <c r="LZZ807" s="49"/>
      <c r="MAA807" s="49"/>
      <c r="MAB807" s="49"/>
      <c r="MAC807" s="49"/>
      <c r="MAD807" s="49"/>
      <c r="MAE807" s="49"/>
      <c r="MAF807" s="49"/>
      <c r="MAG807" s="49"/>
      <c r="MAH807" s="49"/>
      <c r="MAI807" s="49"/>
      <c r="MAJ807" s="49"/>
      <c r="MAK807" s="49"/>
      <c r="MAL807" s="49"/>
      <c r="MAM807" s="49"/>
      <c r="MAN807" s="49"/>
      <c r="MAO807" s="49"/>
      <c r="MAP807" s="49"/>
      <c r="MAQ807" s="49"/>
      <c r="MAR807" s="49"/>
      <c r="MAS807" s="49"/>
      <c r="MAT807" s="49"/>
      <c r="MAU807" s="49"/>
      <c r="MAV807" s="49"/>
      <c r="MAW807" s="49"/>
      <c r="MAX807" s="49"/>
      <c r="MAY807" s="49"/>
      <c r="MAZ807" s="49"/>
      <c r="MBA807" s="49"/>
      <c r="MBB807" s="49"/>
      <c r="MBC807" s="49"/>
      <c r="MBD807" s="49"/>
      <c r="MBE807" s="49"/>
      <c r="MBF807" s="49"/>
      <c r="MBG807" s="49"/>
      <c r="MBH807" s="49"/>
      <c r="MBI807" s="49"/>
      <c r="MBJ807" s="49"/>
      <c r="MBK807" s="49"/>
      <c r="MBL807" s="49"/>
      <c r="MBM807" s="49"/>
      <c r="MBN807" s="49"/>
      <c r="MBO807" s="49"/>
      <c r="MBP807" s="49"/>
      <c r="MBQ807" s="49"/>
      <c r="MBR807" s="49"/>
      <c r="MBS807" s="49"/>
      <c r="MBT807" s="49"/>
      <c r="MBU807" s="49"/>
      <c r="MBV807" s="49"/>
      <c r="MBW807" s="49"/>
      <c r="MBX807" s="49"/>
      <c r="MBY807" s="49"/>
      <c r="MBZ807" s="49"/>
      <c r="MCA807" s="49"/>
      <c r="MCB807" s="49"/>
      <c r="MCC807" s="49"/>
      <c r="MCD807" s="49"/>
      <c r="MCE807" s="49"/>
      <c r="MCF807" s="49"/>
      <c r="MCG807" s="49"/>
      <c r="MCH807" s="49"/>
      <c r="MCI807" s="49"/>
      <c r="MCJ807" s="49"/>
      <c r="MCK807" s="49"/>
      <c r="MCL807" s="49"/>
      <c r="MCM807" s="49"/>
      <c r="MCN807" s="49"/>
      <c r="MCO807" s="49"/>
      <c r="MCP807" s="49"/>
      <c r="MCQ807" s="49"/>
      <c r="MCR807" s="49"/>
      <c r="MCS807" s="49"/>
      <c r="MCT807" s="49"/>
      <c r="MCU807" s="49"/>
      <c r="MCV807" s="49"/>
      <c r="MCW807" s="49"/>
      <c r="MCX807" s="49"/>
      <c r="MCY807" s="49"/>
      <c r="MCZ807" s="49"/>
      <c r="MDA807" s="49"/>
      <c r="MDB807" s="49"/>
      <c r="MDC807" s="49"/>
      <c r="MDD807" s="49"/>
      <c r="MDE807" s="49"/>
      <c r="MDF807" s="49"/>
      <c r="MDG807" s="49"/>
      <c r="MDH807" s="49"/>
      <c r="MDI807" s="49"/>
      <c r="MDJ807" s="49"/>
      <c r="MDK807" s="49"/>
      <c r="MDL807" s="49"/>
      <c r="MDM807" s="49"/>
      <c r="MDN807" s="49"/>
      <c r="MDO807" s="49"/>
      <c r="MDP807" s="49"/>
      <c r="MDQ807" s="49"/>
      <c r="MDR807" s="49"/>
      <c r="MDS807" s="49"/>
      <c r="MDT807" s="49"/>
      <c r="MDU807" s="49"/>
      <c r="MDV807" s="49"/>
      <c r="MDW807" s="49"/>
      <c r="MDX807" s="49"/>
      <c r="MDY807" s="49"/>
      <c r="MDZ807" s="49"/>
      <c r="MEA807" s="49"/>
      <c r="MEB807" s="49"/>
      <c r="MEC807" s="49"/>
      <c r="MED807" s="49"/>
      <c r="MEE807" s="49"/>
      <c r="MEF807" s="49"/>
      <c r="MEG807" s="49"/>
      <c r="MEH807" s="49"/>
      <c r="MEI807" s="49"/>
      <c r="MEJ807" s="49"/>
      <c r="MEK807" s="49"/>
      <c r="MEL807" s="49"/>
      <c r="MEM807" s="49"/>
      <c r="MEN807" s="49"/>
      <c r="MEO807" s="49"/>
      <c r="MEP807" s="49"/>
      <c r="MEQ807" s="49"/>
      <c r="MER807" s="49"/>
      <c r="MES807" s="49"/>
      <c r="MET807" s="49"/>
      <c r="MEU807" s="49"/>
      <c r="MEV807" s="49"/>
      <c r="MEW807" s="49"/>
      <c r="MEX807" s="49"/>
      <c r="MEY807" s="49"/>
      <c r="MEZ807" s="49"/>
      <c r="MFA807" s="49"/>
      <c r="MFB807" s="49"/>
      <c r="MFC807" s="49"/>
      <c r="MFD807" s="49"/>
      <c r="MFE807" s="49"/>
      <c r="MFF807" s="49"/>
      <c r="MFG807" s="49"/>
      <c r="MFH807" s="49"/>
      <c r="MFI807" s="49"/>
      <c r="MFJ807" s="49"/>
      <c r="MFK807" s="49"/>
      <c r="MFL807" s="49"/>
      <c r="MFM807" s="49"/>
      <c r="MFN807" s="49"/>
      <c r="MFO807" s="49"/>
      <c r="MFP807" s="49"/>
      <c r="MFQ807" s="49"/>
      <c r="MFR807" s="49"/>
      <c r="MFS807" s="49"/>
      <c r="MFT807" s="49"/>
      <c r="MFU807" s="49"/>
      <c r="MFV807" s="49"/>
      <c r="MFW807" s="49"/>
      <c r="MFX807" s="49"/>
      <c r="MFY807" s="49"/>
      <c r="MFZ807" s="49"/>
      <c r="MGA807" s="49"/>
      <c r="MGB807" s="49"/>
      <c r="MGC807" s="49"/>
      <c r="MGD807" s="49"/>
      <c r="MGE807" s="49"/>
      <c r="MGF807" s="49"/>
      <c r="MGG807" s="49"/>
      <c r="MGH807" s="49"/>
      <c r="MGI807" s="49"/>
      <c r="MGJ807" s="49"/>
      <c r="MGK807" s="49"/>
      <c r="MGL807" s="49"/>
      <c r="MGM807" s="49"/>
      <c r="MGN807" s="49"/>
      <c r="MGO807" s="49"/>
      <c r="MGP807" s="49"/>
      <c r="MGQ807" s="49"/>
      <c r="MGR807" s="49"/>
      <c r="MGS807" s="49"/>
      <c r="MGT807" s="49"/>
      <c r="MGU807" s="49"/>
      <c r="MGV807" s="49"/>
      <c r="MGW807" s="49"/>
      <c r="MGX807" s="49"/>
      <c r="MGY807" s="49"/>
      <c r="MGZ807" s="49"/>
      <c r="MHA807" s="49"/>
      <c r="MHB807" s="49"/>
      <c r="MHC807" s="49"/>
      <c r="MHD807" s="49"/>
      <c r="MHE807" s="49"/>
      <c r="MHF807" s="49"/>
      <c r="MHG807" s="49"/>
      <c r="MHH807" s="49"/>
      <c r="MHI807" s="49"/>
      <c r="MHJ807" s="49"/>
      <c r="MHK807" s="49"/>
      <c r="MHL807" s="49"/>
      <c r="MHM807" s="49"/>
      <c r="MHN807" s="49"/>
      <c r="MHO807" s="49"/>
      <c r="MHP807" s="49"/>
      <c r="MHQ807" s="49"/>
      <c r="MHR807" s="49"/>
      <c r="MHS807" s="49"/>
      <c r="MHT807" s="49"/>
      <c r="MHU807" s="49"/>
      <c r="MHV807" s="49"/>
      <c r="MHW807" s="49"/>
      <c r="MHX807" s="49"/>
      <c r="MHY807" s="49"/>
      <c r="MHZ807" s="49"/>
      <c r="MIA807" s="49"/>
      <c r="MIB807" s="49"/>
      <c r="MIC807" s="49"/>
      <c r="MID807" s="49"/>
      <c r="MIE807" s="49"/>
      <c r="MIF807" s="49"/>
      <c r="MIG807" s="49"/>
      <c r="MIH807" s="49"/>
      <c r="MII807" s="49"/>
      <c r="MIJ807" s="49"/>
      <c r="MIK807" s="49"/>
      <c r="MIL807" s="49"/>
      <c r="MIM807" s="49"/>
      <c r="MIN807" s="49"/>
      <c r="MIO807" s="49"/>
      <c r="MIP807" s="49"/>
      <c r="MIQ807" s="49"/>
      <c r="MIR807" s="49"/>
      <c r="MIS807" s="49"/>
      <c r="MIT807" s="49"/>
      <c r="MIU807" s="49"/>
      <c r="MIV807" s="49"/>
      <c r="MIW807" s="49"/>
      <c r="MIX807" s="49"/>
      <c r="MIY807" s="49"/>
      <c r="MIZ807" s="49"/>
      <c r="MJA807" s="49"/>
      <c r="MJB807" s="49"/>
      <c r="MJC807" s="49"/>
      <c r="MJD807" s="49"/>
      <c r="MJE807" s="49"/>
      <c r="MJF807" s="49"/>
      <c r="MJG807" s="49"/>
      <c r="MJH807" s="49"/>
      <c r="MJI807" s="49"/>
      <c r="MJJ807" s="49"/>
      <c r="MJK807" s="49"/>
      <c r="MJL807" s="49"/>
      <c r="MJM807" s="49"/>
      <c r="MJN807" s="49"/>
      <c r="MJO807" s="49"/>
      <c r="MJP807" s="49"/>
      <c r="MJQ807" s="49"/>
      <c r="MJR807" s="49"/>
      <c r="MJS807" s="49"/>
      <c r="MJT807" s="49"/>
      <c r="MJU807" s="49"/>
      <c r="MJV807" s="49"/>
      <c r="MJW807" s="49"/>
      <c r="MJX807" s="49"/>
      <c r="MJY807" s="49"/>
      <c r="MJZ807" s="49"/>
      <c r="MKA807" s="49"/>
      <c r="MKB807" s="49"/>
      <c r="MKC807" s="49"/>
      <c r="MKD807" s="49"/>
      <c r="MKE807" s="49"/>
      <c r="MKF807" s="49"/>
      <c r="MKG807" s="49"/>
      <c r="MKH807" s="49"/>
      <c r="MKI807" s="49"/>
      <c r="MKJ807" s="49"/>
      <c r="MKK807" s="49"/>
      <c r="MKL807" s="49"/>
      <c r="MKM807" s="49"/>
      <c r="MKN807" s="49"/>
      <c r="MKO807" s="49"/>
      <c r="MKP807" s="49"/>
      <c r="MKQ807" s="49"/>
      <c r="MKR807" s="49"/>
      <c r="MKS807" s="49"/>
      <c r="MKT807" s="49"/>
      <c r="MKU807" s="49"/>
      <c r="MKV807" s="49"/>
      <c r="MKW807" s="49"/>
      <c r="MKX807" s="49"/>
      <c r="MKY807" s="49"/>
      <c r="MKZ807" s="49"/>
      <c r="MLA807" s="49"/>
      <c r="MLB807" s="49"/>
      <c r="MLC807" s="49"/>
      <c r="MLD807" s="49"/>
      <c r="MLE807" s="49"/>
      <c r="MLF807" s="49"/>
      <c r="MLG807" s="49"/>
      <c r="MLH807" s="49"/>
      <c r="MLI807" s="49"/>
      <c r="MLJ807" s="49"/>
      <c r="MLK807" s="49"/>
      <c r="MLL807" s="49"/>
      <c r="MLM807" s="49"/>
      <c r="MLN807" s="49"/>
      <c r="MLO807" s="49"/>
      <c r="MLP807" s="49"/>
      <c r="MLQ807" s="49"/>
      <c r="MLR807" s="49"/>
      <c r="MLS807" s="49"/>
      <c r="MLT807" s="49"/>
      <c r="MLU807" s="49"/>
      <c r="MLV807" s="49"/>
      <c r="MLW807" s="49"/>
      <c r="MLX807" s="49"/>
      <c r="MLY807" s="49"/>
      <c r="MLZ807" s="49"/>
      <c r="MMA807" s="49"/>
      <c r="MMB807" s="49"/>
      <c r="MMC807" s="49"/>
      <c r="MMD807" s="49"/>
      <c r="MME807" s="49"/>
      <c r="MMF807" s="49"/>
      <c r="MMG807" s="49"/>
      <c r="MMH807" s="49"/>
      <c r="MMI807" s="49"/>
      <c r="MMJ807" s="49"/>
      <c r="MMK807" s="49"/>
      <c r="MML807" s="49"/>
      <c r="MMM807" s="49"/>
      <c r="MMN807" s="49"/>
      <c r="MMO807" s="49"/>
      <c r="MMP807" s="49"/>
      <c r="MMQ807" s="49"/>
      <c r="MMR807" s="49"/>
      <c r="MMS807" s="49"/>
      <c r="MMT807" s="49"/>
      <c r="MMU807" s="49"/>
      <c r="MMV807" s="49"/>
      <c r="MMW807" s="49"/>
      <c r="MMX807" s="49"/>
      <c r="MMY807" s="49"/>
      <c r="MMZ807" s="49"/>
      <c r="MNA807" s="49"/>
      <c r="MNB807" s="49"/>
      <c r="MNC807" s="49"/>
      <c r="MND807" s="49"/>
      <c r="MNE807" s="49"/>
      <c r="MNF807" s="49"/>
      <c r="MNG807" s="49"/>
      <c r="MNH807" s="49"/>
      <c r="MNI807" s="49"/>
      <c r="MNJ807" s="49"/>
      <c r="MNK807" s="49"/>
      <c r="MNL807" s="49"/>
      <c r="MNM807" s="49"/>
      <c r="MNN807" s="49"/>
      <c r="MNO807" s="49"/>
      <c r="MNP807" s="49"/>
      <c r="MNQ807" s="49"/>
      <c r="MNR807" s="49"/>
      <c r="MNS807" s="49"/>
      <c r="MNT807" s="49"/>
      <c r="MNU807" s="49"/>
      <c r="MNV807" s="49"/>
      <c r="MNW807" s="49"/>
      <c r="MNX807" s="49"/>
      <c r="MNY807" s="49"/>
      <c r="MNZ807" s="49"/>
      <c r="MOA807" s="49"/>
      <c r="MOB807" s="49"/>
      <c r="MOC807" s="49"/>
      <c r="MOD807" s="49"/>
      <c r="MOE807" s="49"/>
      <c r="MOF807" s="49"/>
      <c r="MOG807" s="49"/>
      <c r="MOH807" s="49"/>
      <c r="MOI807" s="49"/>
      <c r="MOJ807" s="49"/>
      <c r="MOK807" s="49"/>
      <c r="MOL807" s="49"/>
      <c r="MOM807" s="49"/>
      <c r="MON807" s="49"/>
      <c r="MOO807" s="49"/>
      <c r="MOP807" s="49"/>
      <c r="MOQ807" s="49"/>
      <c r="MOR807" s="49"/>
      <c r="MOS807" s="49"/>
      <c r="MOT807" s="49"/>
      <c r="MOU807" s="49"/>
      <c r="MOV807" s="49"/>
      <c r="MOW807" s="49"/>
      <c r="MOX807" s="49"/>
      <c r="MOY807" s="49"/>
      <c r="MOZ807" s="49"/>
      <c r="MPA807" s="49"/>
      <c r="MPB807" s="49"/>
      <c r="MPC807" s="49"/>
      <c r="MPD807" s="49"/>
      <c r="MPE807" s="49"/>
      <c r="MPF807" s="49"/>
      <c r="MPG807" s="49"/>
      <c r="MPH807" s="49"/>
      <c r="MPI807" s="49"/>
      <c r="MPJ807" s="49"/>
      <c r="MPK807" s="49"/>
      <c r="MPL807" s="49"/>
      <c r="MPM807" s="49"/>
      <c r="MPN807" s="49"/>
      <c r="MPO807" s="49"/>
      <c r="MPP807" s="49"/>
      <c r="MPQ807" s="49"/>
      <c r="MPR807" s="49"/>
      <c r="MPS807" s="49"/>
      <c r="MPT807" s="49"/>
      <c r="MPU807" s="49"/>
      <c r="MPV807" s="49"/>
      <c r="MPW807" s="49"/>
      <c r="MPX807" s="49"/>
      <c r="MPY807" s="49"/>
      <c r="MPZ807" s="49"/>
      <c r="MQA807" s="49"/>
      <c r="MQB807" s="49"/>
      <c r="MQC807" s="49"/>
      <c r="MQD807" s="49"/>
      <c r="MQE807" s="49"/>
      <c r="MQF807" s="49"/>
      <c r="MQG807" s="49"/>
      <c r="MQH807" s="49"/>
      <c r="MQI807" s="49"/>
      <c r="MQJ807" s="49"/>
      <c r="MQK807" s="49"/>
      <c r="MQL807" s="49"/>
      <c r="MQM807" s="49"/>
      <c r="MQN807" s="49"/>
      <c r="MQO807" s="49"/>
      <c r="MQP807" s="49"/>
      <c r="MQQ807" s="49"/>
      <c r="MQR807" s="49"/>
      <c r="MQS807" s="49"/>
      <c r="MQT807" s="49"/>
      <c r="MQU807" s="49"/>
      <c r="MQV807" s="49"/>
      <c r="MQW807" s="49"/>
      <c r="MQX807" s="49"/>
      <c r="MQY807" s="49"/>
      <c r="MQZ807" s="49"/>
      <c r="MRA807" s="49"/>
      <c r="MRB807" s="49"/>
      <c r="MRC807" s="49"/>
      <c r="MRD807" s="49"/>
      <c r="MRE807" s="49"/>
      <c r="MRF807" s="49"/>
      <c r="MRG807" s="49"/>
      <c r="MRH807" s="49"/>
      <c r="MRI807" s="49"/>
      <c r="MRJ807" s="49"/>
      <c r="MRK807" s="49"/>
      <c r="MRL807" s="49"/>
      <c r="MRM807" s="49"/>
      <c r="MRN807" s="49"/>
      <c r="MRO807" s="49"/>
      <c r="MRP807" s="49"/>
      <c r="MRQ807" s="49"/>
      <c r="MRR807" s="49"/>
      <c r="MRS807" s="49"/>
      <c r="MRT807" s="49"/>
      <c r="MRU807" s="49"/>
      <c r="MRV807" s="49"/>
      <c r="MRW807" s="49"/>
      <c r="MRX807" s="49"/>
      <c r="MRY807" s="49"/>
      <c r="MRZ807" s="49"/>
      <c r="MSA807" s="49"/>
      <c r="MSB807" s="49"/>
      <c r="MSC807" s="49"/>
      <c r="MSD807" s="49"/>
      <c r="MSE807" s="49"/>
      <c r="MSF807" s="49"/>
      <c r="MSG807" s="49"/>
      <c r="MSH807" s="49"/>
      <c r="MSI807" s="49"/>
      <c r="MSJ807" s="49"/>
      <c r="MSK807" s="49"/>
      <c r="MSL807" s="49"/>
      <c r="MSM807" s="49"/>
      <c r="MSN807" s="49"/>
      <c r="MSO807" s="49"/>
      <c r="MSP807" s="49"/>
      <c r="MSQ807" s="49"/>
      <c r="MSR807" s="49"/>
      <c r="MSS807" s="49"/>
      <c r="MST807" s="49"/>
      <c r="MSU807" s="49"/>
      <c r="MSV807" s="49"/>
      <c r="MSW807" s="49"/>
      <c r="MSX807" s="49"/>
      <c r="MSY807" s="49"/>
      <c r="MSZ807" s="49"/>
      <c r="MTA807" s="49"/>
      <c r="MTB807" s="49"/>
      <c r="MTC807" s="49"/>
      <c r="MTD807" s="49"/>
      <c r="MTE807" s="49"/>
      <c r="MTF807" s="49"/>
      <c r="MTG807" s="49"/>
      <c r="MTH807" s="49"/>
      <c r="MTI807" s="49"/>
      <c r="MTJ807" s="49"/>
      <c r="MTK807" s="49"/>
      <c r="MTL807" s="49"/>
      <c r="MTM807" s="49"/>
      <c r="MTN807" s="49"/>
      <c r="MTO807" s="49"/>
      <c r="MTP807" s="49"/>
      <c r="MTQ807" s="49"/>
      <c r="MTR807" s="49"/>
      <c r="MTS807" s="49"/>
      <c r="MTT807" s="49"/>
      <c r="MTU807" s="49"/>
      <c r="MTV807" s="49"/>
      <c r="MTW807" s="49"/>
      <c r="MTX807" s="49"/>
      <c r="MTY807" s="49"/>
      <c r="MTZ807" s="49"/>
      <c r="MUA807" s="49"/>
      <c r="MUB807" s="49"/>
      <c r="MUC807" s="49"/>
      <c r="MUD807" s="49"/>
      <c r="MUE807" s="49"/>
      <c r="MUF807" s="49"/>
      <c r="MUG807" s="49"/>
      <c r="MUH807" s="49"/>
      <c r="MUI807" s="49"/>
      <c r="MUJ807" s="49"/>
      <c r="MUK807" s="49"/>
      <c r="MUL807" s="49"/>
      <c r="MUM807" s="49"/>
      <c r="MUN807" s="49"/>
      <c r="MUO807" s="49"/>
      <c r="MUP807" s="49"/>
      <c r="MUQ807" s="49"/>
      <c r="MUR807" s="49"/>
      <c r="MUS807" s="49"/>
      <c r="MUT807" s="49"/>
      <c r="MUU807" s="49"/>
      <c r="MUV807" s="49"/>
      <c r="MUW807" s="49"/>
      <c r="MUX807" s="49"/>
      <c r="MUY807" s="49"/>
      <c r="MUZ807" s="49"/>
      <c r="MVA807" s="49"/>
      <c r="MVB807" s="49"/>
      <c r="MVC807" s="49"/>
      <c r="MVD807" s="49"/>
      <c r="MVE807" s="49"/>
      <c r="MVF807" s="49"/>
      <c r="MVG807" s="49"/>
      <c r="MVH807" s="49"/>
      <c r="MVI807" s="49"/>
      <c r="MVJ807" s="49"/>
      <c r="MVK807" s="49"/>
      <c r="MVL807" s="49"/>
      <c r="MVM807" s="49"/>
      <c r="MVN807" s="49"/>
      <c r="MVO807" s="49"/>
      <c r="MVP807" s="49"/>
      <c r="MVQ807" s="49"/>
      <c r="MVR807" s="49"/>
      <c r="MVS807" s="49"/>
      <c r="MVT807" s="49"/>
      <c r="MVU807" s="49"/>
      <c r="MVV807" s="49"/>
      <c r="MVW807" s="49"/>
      <c r="MVX807" s="49"/>
      <c r="MVY807" s="49"/>
      <c r="MVZ807" s="49"/>
      <c r="MWA807" s="49"/>
      <c r="MWB807" s="49"/>
      <c r="MWC807" s="49"/>
      <c r="MWD807" s="49"/>
      <c r="MWE807" s="49"/>
      <c r="MWF807" s="49"/>
      <c r="MWG807" s="49"/>
      <c r="MWH807" s="49"/>
      <c r="MWI807" s="49"/>
      <c r="MWJ807" s="49"/>
      <c r="MWK807" s="49"/>
      <c r="MWL807" s="49"/>
      <c r="MWM807" s="49"/>
      <c r="MWN807" s="49"/>
      <c r="MWO807" s="49"/>
      <c r="MWP807" s="49"/>
      <c r="MWQ807" s="49"/>
      <c r="MWR807" s="49"/>
      <c r="MWS807" s="49"/>
      <c r="MWT807" s="49"/>
      <c r="MWU807" s="49"/>
      <c r="MWV807" s="49"/>
      <c r="MWW807" s="49"/>
      <c r="MWX807" s="49"/>
      <c r="MWY807" s="49"/>
      <c r="MWZ807" s="49"/>
      <c r="MXA807" s="49"/>
      <c r="MXB807" s="49"/>
      <c r="MXC807" s="49"/>
      <c r="MXD807" s="49"/>
      <c r="MXE807" s="49"/>
      <c r="MXF807" s="49"/>
      <c r="MXG807" s="49"/>
      <c r="MXH807" s="49"/>
      <c r="MXI807" s="49"/>
      <c r="MXJ807" s="49"/>
      <c r="MXK807" s="49"/>
      <c r="MXL807" s="49"/>
      <c r="MXM807" s="49"/>
      <c r="MXN807" s="49"/>
      <c r="MXO807" s="49"/>
      <c r="MXP807" s="49"/>
      <c r="MXQ807" s="49"/>
      <c r="MXR807" s="49"/>
      <c r="MXS807" s="49"/>
      <c r="MXT807" s="49"/>
      <c r="MXU807" s="49"/>
      <c r="MXV807" s="49"/>
      <c r="MXW807" s="49"/>
      <c r="MXX807" s="49"/>
      <c r="MXY807" s="49"/>
      <c r="MXZ807" s="49"/>
      <c r="MYA807" s="49"/>
      <c r="MYB807" s="49"/>
      <c r="MYC807" s="49"/>
      <c r="MYD807" s="49"/>
      <c r="MYE807" s="49"/>
      <c r="MYF807" s="49"/>
      <c r="MYG807" s="49"/>
      <c r="MYH807" s="49"/>
      <c r="MYI807" s="49"/>
      <c r="MYJ807" s="49"/>
      <c r="MYK807" s="49"/>
      <c r="MYL807" s="49"/>
      <c r="MYM807" s="49"/>
      <c r="MYN807" s="49"/>
      <c r="MYO807" s="49"/>
      <c r="MYP807" s="49"/>
      <c r="MYQ807" s="49"/>
      <c r="MYR807" s="49"/>
      <c r="MYS807" s="49"/>
      <c r="MYT807" s="49"/>
      <c r="MYU807" s="49"/>
      <c r="MYV807" s="49"/>
      <c r="MYW807" s="49"/>
      <c r="MYX807" s="49"/>
      <c r="MYY807" s="49"/>
      <c r="MYZ807" s="49"/>
      <c r="MZA807" s="49"/>
      <c r="MZB807" s="49"/>
      <c r="MZC807" s="49"/>
      <c r="MZD807" s="49"/>
      <c r="MZE807" s="49"/>
      <c r="MZF807" s="49"/>
      <c r="MZG807" s="49"/>
      <c r="MZH807" s="49"/>
      <c r="MZI807" s="49"/>
      <c r="MZJ807" s="49"/>
      <c r="MZK807" s="49"/>
      <c r="MZL807" s="49"/>
      <c r="MZM807" s="49"/>
      <c r="MZN807" s="49"/>
      <c r="MZO807" s="49"/>
      <c r="MZP807" s="49"/>
      <c r="MZQ807" s="49"/>
      <c r="MZR807" s="49"/>
      <c r="MZS807" s="49"/>
      <c r="MZT807" s="49"/>
      <c r="MZU807" s="49"/>
      <c r="MZV807" s="49"/>
      <c r="MZW807" s="49"/>
      <c r="MZX807" s="49"/>
      <c r="MZY807" s="49"/>
      <c r="MZZ807" s="49"/>
      <c r="NAA807" s="49"/>
      <c r="NAB807" s="49"/>
      <c r="NAC807" s="49"/>
      <c r="NAD807" s="49"/>
      <c r="NAE807" s="49"/>
      <c r="NAF807" s="49"/>
      <c r="NAG807" s="49"/>
      <c r="NAH807" s="49"/>
      <c r="NAI807" s="49"/>
      <c r="NAJ807" s="49"/>
      <c r="NAK807" s="49"/>
      <c r="NAL807" s="49"/>
      <c r="NAM807" s="49"/>
      <c r="NAN807" s="49"/>
      <c r="NAO807" s="49"/>
      <c r="NAP807" s="49"/>
      <c r="NAQ807" s="49"/>
      <c r="NAR807" s="49"/>
      <c r="NAS807" s="49"/>
      <c r="NAT807" s="49"/>
      <c r="NAU807" s="49"/>
      <c r="NAV807" s="49"/>
      <c r="NAW807" s="49"/>
      <c r="NAX807" s="49"/>
      <c r="NAY807" s="49"/>
      <c r="NAZ807" s="49"/>
      <c r="NBA807" s="49"/>
      <c r="NBB807" s="49"/>
      <c r="NBC807" s="49"/>
      <c r="NBD807" s="49"/>
      <c r="NBE807" s="49"/>
      <c r="NBF807" s="49"/>
      <c r="NBG807" s="49"/>
      <c r="NBH807" s="49"/>
      <c r="NBI807" s="49"/>
      <c r="NBJ807" s="49"/>
      <c r="NBK807" s="49"/>
      <c r="NBL807" s="49"/>
      <c r="NBM807" s="49"/>
      <c r="NBN807" s="49"/>
      <c r="NBO807" s="49"/>
      <c r="NBP807" s="49"/>
      <c r="NBQ807" s="49"/>
      <c r="NBR807" s="49"/>
      <c r="NBS807" s="49"/>
      <c r="NBT807" s="49"/>
      <c r="NBU807" s="49"/>
      <c r="NBV807" s="49"/>
      <c r="NBW807" s="49"/>
      <c r="NBX807" s="49"/>
      <c r="NBY807" s="49"/>
      <c r="NBZ807" s="49"/>
      <c r="NCA807" s="49"/>
      <c r="NCB807" s="49"/>
      <c r="NCC807" s="49"/>
      <c r="NCD807" s="49"/>
      <c r="NCE807" s="49"/>
      <c r="NCF807" s="49"/>
      <c r="NCG807" s="49"/>
      <c r="NCH807" s="49"/>
      <c r="NCI807" s="49"/>
      <c r="NCJ807" s="49"/>
      <c r="NCK807" s="49"/>
      <c r="NCL807" s="49"/>
      <c r="NCM807" s="49"/>
      <c r="NCN807" s="49"/>
      <c r="NCO807" s="49"/>
      <c r="NCP807" s="49"/>
      <c r="NCQ807" s="49"/>
      <c r="NCR807" s="49"/>
      <c r="NCS807" s="49"/>
      <c r="NCT807" s="49"/>
      <c r="NCU807" s="49"/>
      <c r="NCV807" s="49"/>
      <c r="NCW807" s="49"/>
      <c r="NCX807" s="49"/>
      <c r="NCY807" s="49"/>
      <c r="NCZ807" s="49"/>
      <c r="NDA807" s="49"/>
      <c r="NDB807" s="49"/>
      <c r="NDC807" s="49"/>
      <c r="NDD807" s="49"/>
      <c r="NDE807" s="49"/>
      <c r="NDF807" s="49"/>
      <c r="NDG807" s="49"/>
      <c r="NDH807" s="49"/>
      <c r="NDI807" s="49"/>
      <c r="NDJ807" s="49"/>
      <c r="NDK807" s="49"/>
      <c r="NDL807" s="49"/>
      <c r="NDM807" s="49"/>
      <c r="NDN807" s="49"/>
      <c r="NDO807" s="49"/>
      <c r="NDP807" s="49"/>
      <c r="NDQ807" s="49"/>
      <c r="NDR807" s="49"/>
      <c r="NDS807" s="49"/>
      <c r="NDT807" s="49"/>
      <c r="NDU807" s="49"/>
      <c r="NDV807" s="49"/>
      <c r="NDW807" s="49"/>
      <c r="NDX807" s="49"/>
      <c r="NDY807" s="49"/>
      <c r="NDZ807" s="49"/>
      <c r="NEA807" s="49"/>
      <c r="NEB807" s="49"/>
      <c r="NEC807" s="49"/>
      <c r="NED807" s="49"/>
      <c r="NEE807" s="49"/>
      <c r="NEF807" s="49"/>
      <c r="NEG807" s="49"/>
      <c r="NEH807" s="49"/>
      <c r="NEI807" s="49"/>
      <c r="NEJ807" s="49"/>
      <c r="NEK807" s="49"/>
      <c r="NEL807" s="49"/>
      <c r="NEM807" s="49"/>
      <c r="NEN807" s="49"/>
      <c r="NEO807" s="49"/>
      <c r="NEP807" s="49"/>
      <c r="NEQ807" s="49"/>
      <c r="NER807" s="49"/>
      <c r="NES807" s="49"/>
      <c r="NET807" s="49"/>
      <c r="NEU807" s="49"/>
      <c r="NEV807" s="49"/>
      <c r="NEW807" s="49"/>
      <c r="NEX807" s="49"/>
      <c r="NEY807" s="49"/>
      <c r="NEZ807" s="49"/>
      <c r="NFA807" s="49"/>
      <c r="NFB807" s="49"/>
      <c r="NFC807" s="49"/>
      <c r="NFD807" s="49"/>
      <c r="NFE807" s="49"/>
      <c r="NFF807" s="49"/>
      <c r="NFG807" s="49"/>
      <c r="NFH807" s="49"/>
      <c r="NFI807" s="49"/>
      <c r="NFJ807" s="49"/>
      <c r="NFK807" s="49"/>
      <c r="NFL807" s="49"/>
      <c r="NFM807" s="49"/>
      <c r="NFN807" s="49"/>
      <c r="NFO807" s="49"/>
      <c r="NFP807" s="49"/>
      <c r="NFQ807" s="49"/>
      <c r="NFR807" s="49"/>
      <c r="NFS807" s="49"/>
      <c r="NFT807" s="49"/>
      <c r="NFU807" s="49"/>
      <c r="NFV807" s="49"/>
      <c r="NFW807" s="49"/>
      <c r="NFX807" s="49"/>
      <c r="NFY807" s="49"/>
      <c r="NFZ807" s="49"/>
      <c r="NGA807" s="49"/>
      <c r="NGB807" s="49"/>
      <c r="NGC807" s="49"/>
      <c r="NGD807" s="49"/>
      <c r="NGE807" s="49"/>
      <c r="NGF807" s="49"/>
      <c r="NGG807" s="49"/>
      <c r="NGH807" s="49"/>
      <c r="NGI807" s="49"/>
      <c r="NGJ807" s="49"/>
      <c r="NGK807" s="49"/>
      <c r="NGL807" s="49"/>
      <c r="NGM807" s="49"/>
      <c r="NGN807" s="49"/>
      <c r="NGO807" s="49"/>
      <c r="NGP807" s="49"/>
      <c r="NGQ807" s="49"/>
      <c r="NGR807" s="49"/>
      <c r="NGS807" s="49"/>
      <c r="NGT807" s="49"/>
      <c r="NGU807" s="49"/>
      <c r="NGV807" s="49"/>
      <c r="NGW807" s="49"/>
      <c r="NGX807" s="49"/>
      <c r="NGY807" s="49"/>
      <c r="NGZ807" s="49"/>
      <c r="NHA807" s="49"/>
      <c r="NHB807" s="49"/>
      <c r="NHC807" s="49"/>
      <c r="NHD807" s="49"/>
      <c r="NHE807" s="49"/>
      <c r="NHF807" s="49"/>
      <c r="NHG807" s="49"/>
      <c r="NHH807" s="49"/>
      <c r="NHI807" s="49"/>
      <c r="NHJ807" s="49"/>
      <c r="NHK807" s="49"/>
      <c r="NHL807" s="49"/>
      <c r="NHM807" s="49"/>
      <c r="NHN807" s="49"/>
      <c r="NHO807" s="49"/>
      <c r="NHP807" s="49"/>
      <c r="NHQ807" s="49"/>
      <c r="NHR807" s="49"/>
      <c r="NHS807" s="49"/>
      <c r="NHT807" s="49"/>
      <c r="NHU807" s="49"/>
      <c r="NHV807" s="49"/>
      <c r="NHW807" s="49"/>
      <c r="NHX807" s="49"/>
      <c r="NHY807" s="49"/>
      <c r="NHZ807" s="49"/>
      <c r="NIA807" s="49"/>
      <c r="NIB807" s="49"/>
      <c r="NIC807" s="49"/>
      <c r="NID807" s="49"/>
      <c r="NIE807" s="49"/>
      <c r="NIF807" s="49"/>
      <c r="NIG807" s="49"/>
      <c r="NIH807" s="49"/>
      <c r="NII807" s="49"/>
      <c r="NIJ807" s="49"/>
      <c r="NIK807" s="49"/>
      <c r="NIL807" s="49"/>
      <c r="NIM807" s="49"/>
      <c r="NIN807" s="49"/>
      <c r="NIO807" s="49"/>
      <c r="NIP807" s="49"/>
      <c r="NIQ807" s="49"/>
      <c r="NIR807" s="49"/>
      <c r="NIS807" s="49"/>
      <c r="NIT807" s="49"/>
      <c r="NIU807" s="49"/>
      <c r="NIV807" s="49"/>
      <c r="NIW807" s="49"/>
      <c r="NIX807" s="49"/>
      <c r="NIY807" s="49"/>
      <c r="NIZ807" s="49"/>
      <c r="NJA807" s="49"/>
      <c r="NJB807" s="49"/>
      <c r="NJC807" s="49"/>
      <c r="NJD807" s="49"/>
      <c r="NJE807" s="49"/>
      <c r="NJF807" s="49"/>
      <c r="NJG807" s="49"/>
      <c r="NJH807" s="49"/>
      <c r="NJI807" s="49"/>
      <c r="NJJ807" s="49"/>
      <c r="NJK807" s="49"/>
      <c r="NJL807" s="49"/>
      <c r="NJM807" s="49"/>
      <c r="NJN807" s="49"/>
      <c r="NJO807" s="49"/>
      <c r="NJP807" s="49"/>
      <c r="NJQ807" s="49"/>
      <c r="NJR807" s="49"/>
      <c r="NJS807" s="49"/>
      <c r="NJT807" s="49"/>
      <c r="NJU807" s="49"/>
      <c r="NJV807" s="49"/>
      <c r="NJW807" s="49"/>
      <c r="NJX807" s="49"/>
      <c r="NJY807" s="49"/>
      <c r="NJZ807" s="49"/>
      <c r="NKA807" s="49"/>
      <c r="NKB807" s="49"/>
      <c r="NKC807" s="49"/>
      <c r="NKD807" s="49"/>
      <c r="NKE807" s="49"/>
      <c r="NKF807" s="49"/>
      <c r="NKG807" s="49"/>
      <c r="NKH807" s="49"/>
      <c r="NKI807" s="49"/>
      <c r="NKJ807" s="49"/>
      <c r="NKK807" s="49"/>
      <c r="NKL807" s="49"/>
      <c r="NKM807" s="49"/>
      <c r="NKN807" s="49"/>
      <c r="NKO807" s="49"/>
      <c r="NKP807" s="49"/>
      <c r="NKQ807" s="49"/>
      <c r="NKR807" s="49"/>
      <c r="NKS807" s="49"/>
      <c r="NKT807" s="49"/>
      <c r="NKU807" s="49"/>
      <c r="NKV807" s="49"/>
      <c r="NKW807" s="49"/>
      <c r="NKX807" s="49"/>
      <c r="NKY807" s="49"/>
      <c r="NKZ807" s="49"/>
      <c r="NLA807" s="49"/>
      <c r="NLB807" s="49"/>
      <c r="NLC807" s="49"/>
      <c r="NLD807" s="49"/>
      <c r="NLE807" s="49"/>
      <c r="NLF807" s="49"/>
      <c r="NLG807" s="49"/>
      <c r="NLH807" s="49"/>
      <c r="NLI807" s="49"/>
      <c r="NLJ807" s="49"/>
      <c r="NLK807" s="49"/>
      <c r="NLL807" s="49"/>
      <c r="NLM807" s="49"/>
      <c r="NLN807" s="49"/>
      <c r="NLO807" s="49"/>
      <c r="NLP807" s="49"/>
      <c r="NLQ807" s="49"/>
      <c r="NLR807" s="49"/>
      <c r="NLS807" s="49"/>
      <c r="NLT807" s="49"/>
      <c r="NLU807" s="49"/>
      <c r="NLV807" s="49"/>
      <c r="NLW807" s="49"/>
      <c r="NLX807" s="49"/>
      <c r="NLY807" s="49"/>
      <c r="NLZ807" s="49"/>
      <c r="NMA807" s="49"/>
      <c r="NMB807" s="49"/>
      <c r="NMC807" s="49"/>
      <c r="NMD807" s="49"/>
      <c r="NME807" s="49"/>
      <c r="NMF807" s="49"/>
      <c r="NMG807" s="49"/>
      <c r="NMH807" s="49"/>
      <c r="NMI807" s="49"/>
      <c r="NMJ807" s="49"/>
      <c r="NMK807" s="49"/>
      <c r="NML807" s="49"/>
      <c r="NMM807" s="49"/>
      <c r="NMN807" s="49"/>
      <c r="NMO807" s="49"/>
      <c r="NMP807" s="49"/>
      <c r="NMQ807" s="49"/>
      <c r="NMR807" s="49"/>
      <c r="NMS807" s="49"/>
      <c r="NMT807" s="49"/>
      <c r="NMU807" s="49"/>
      <c r="NMV807" s="49"/>
      <c r="NMW807" s="49"/>
      <c r="NMX807" s="49"/>
      <c r="NMY807" s="49"/>
      <c r="NMZ807" s="49"/>
      <c r="NNA807" s="49"/>
      <c r="NNB807" s="49"/>
      <c r="NNC807" s="49"/>
      <c r="NND807" s="49"/>
      <c r="NNE807" s="49"/>
      <c r="NNF807" s="49"/>
      <c r="NNG807" s="49"/>
      <c r="NNH807" s="49"/>
      <c r="NNI807" s="49"/>
      <c r="NNJ807" s="49"/>
      <c r="NNK807" s="49"/>
      <c r="NNL807" s="49"/>
      <c r="NNM807" s="49"/>
      <c r="NNN807" s="49"/>
      <c r="NNO807" s="49"/>
      <c r="NNP807" s="49"/>
      <c r="NNQ807" s="49"/>
      <c r="NNR807" s="49"/>
      <c r="NNS807" s="49"/>
      <c r="NNT807" s="49"/>
      <c r="NNU807" s="49"/>
      <c r="NNV807" s="49"/>
      <c r="NNW807" s="49"/>
      <c r="NNX807" s="49"/>
      <c r="NNY807" s="49"/>
      <c r="NNZ807" s="49"/>
      <c r="NOA807" s="49"/>
      <c r="NOB807" s="49"/>
      <c r="NOC807" s="49"/>
      <c r="NOD807" s="49"/>
      <c r="NOE807" s="49"/>
      <c r="NOF807" s="49"/>
      <c r="NOG807" s="49"/>
      <c r="NOH807" s="49"/>
      <c r="NOI807" s="49"/>
      <c r="NOJ807" s="49"/>
      <c r="NOK807" s="49"/>
      <c r="NOL807" s="49"/>
      <c r="NOM807" s="49"/>
      <c r="NON807" s="49"/>
      <c r="NOO807" s="49"/>
      <c r="NOP807" s="49"/>
      <c r="NOQ807" s="49"/>
      <c r="NOR807" s="49"/>
      <c r="NOS807" s="49"/>
      <c r="NOT807" s="49"/>
      <c r="NOU807" s="49"/>
      <c r="NOV807" s="49"/>
      <c r="NOW807" s="49"/>
      <c r="NOX807" s="49"/>
      <c r="NOY807" s="49"/>
      <c r="NOZ807" s="49"/>
      <c r="NPA807" s="49"/>
      <c r="NPB807" s="49"/>
      <c r="NPC807" s="49"/>
      <c r="NPD807" s="49"/>
      <c r="NPE807" s="49"/>
      <c r="NPF807" s="49"/>
      <c r="NPG807" s="49"/>
      <c r="NPH807" s="49"/>
      <c r="NPI807" s="49"/>
      <c r="NPJ807" s="49"/>
      <c r="NPK807" s="49"/>
      <c r="NPL807" s="49"/>
      <c r="NPM807" s="49"/>
      <c r="NPN807" s="49"/>
      <c r="NPO807" s="49"/>
      <c r="NPP807" s="49"/>
      <c r="NPQ807" s="49"/>
      <c r="NPR807" s="49"/>
      <c r="NPS807" s="49"/>
      <c r="NPT807" s="49"/>
      <c r="NPU807" s="49"/>
      <c r="NPV807" s="49"/>
      <c r="NPW807" s="49"/>
      <c r="NPX807" s="49"/>
      <c r="NPY807" s="49"/>
      <c r="NPZ807" s="49"/>
      <c r="NQA807" s="49"/>
      <c r="NQB807" s="49"/>
      <c r="NQC807" s="49"/>
      <c r="NQD807" s="49"/>
      <c r="NQE807" s="49"/>
      <c r="NQF807" s="49"/>
      <c r="NQG807" s="49"/>
      <c r="NQH807" s="49"/>
      <c r="NQI807" s="49"/>
      <c r="NQJ807" s="49"/>
      <c r="NQK807" s="49"/>
      <c r="NQL807" s="49"/>
      <c r="NQM807" s="49"/>
      <c r="NQN807" s="49"/>
      <c r="NQO807" s="49"/>
      <c r="NQP807" s="49"/>
      <c r="NQQ807" s="49"/>
      <c r="NQR807" s="49"/>
      <c r="NQS807" s="49"/>
      <c r="NQT807" s="49"/>
      <c r="NQU807" s="49"/>
      <c r="NQV807" s="49"/>
      <c r="NQW807" s="49"/>
      <c r="NQX807" s="49"/>
      <c r="NQY807" s="49"/>
      <c r="NQZ807" s="49"/>
      <c r="NRA807" s="49"/>
      <c r="NRB807" s="49"/>
      <c r="NRC807" s="49"/>
      <c r="NRD807" s="49"/>
      <c r="NRE807" s="49"/>
      <c r="NRF807" s="49"/>
      <c r="NRG807" s="49"/>
      <c r="NRH807" s="49"/>
      <c r="NRI807" s="49"/>
      <c r="NRJ807" s="49"/>
      <c r="NRK807" s="49"/>
      <c r="NRL807" s="49"/>
      <c r="NRM807" s="49"/>
      <c r="NRN807" s="49"/>
      <c r="NRO807" s="49"/>
      <c r="NRP807" s="49"/>
      <c r="NRQ807" s="49"/>
      <c r="NRR807" s="49"/>
      <c r="NRS807" s="49"/>
      <c r="NRT807" s="49"/>
      <c r="NRU807" s="49"/>
      <c r="NRV807" s="49"/>
      <c r="NRW807" s="49"/>
      <c r="NRX807" s="49"/>
      <c r="NRY807" s="49"/>
      <c r="NRZ807" s="49"/>
      <c r="NSA807" s="49"/>
      <c r="NSB807" s="49"/>
      <c r="NSC807" s="49"/>
      <c r="NSD807" s="49"/>
      <c r="NSE807" s="49"/>
      <c r="NSF807" s="49"/>
      <c r="NSG807" s="49"/>
      <c r="NSH807" s="49"/>
      <c r="NSI807" s="49"/>
      <c r="NSJ807" s="49"/>
      <c r="NSK807" s="49"/>
      <c r="NSL807" s="49"/>
      <c r="NSM807" s="49"/>
      <c r="NSN807" s="49"/>
      <c r="NSO807" s="49"/>
      <c r="NSP807" s="49"/>
      <c r="NSQ807" s="49"/>
      <c r="NSR807" s="49"/>
      <c r="NSS807" s="49"/>
      <c r="NST807" s="49"/>
      <c r="NSU807" s="49"/>
      <c r="NSV807" s="49"/>
      <c r="NSW807" s="49"/>
      <c r="NSX807" s="49"/>
      <c r="NSY807" s="49"/>
      <c r="NSZ807" s="49"/>
      <c r="NTA807" s="49"/>
      <c r="NTB807" s="49"/>
      <c r="NTC807" s="49"/>
      <c r="NTD807" s="49"/>
      <c r="NTE807" s="49"/>
      <c r="NTF807" s="49"/>
      <c r="NTG807" s="49"/>
      <c r="NTH807" s="49"/>
      <c r="NTI807" s="49"/>
      <c r="NTJ807" s="49"/>
      <c r="NTK807" s="49"/>
      <c r="NTL807" s="49"/>
      <c r="NTM807" s="49"/>
      <c r="NTN807" s="49"/>
      <c r="NTO807" s="49"/>
      <c r="NTP807" s="49"/>
      <c r="NTQ807" s="49"/>
      <c r="NTR807" s="49"/>
      <c r="NTS807" s="49"/>
      <c r="NTT807" s="49"/>
      <c r="NTU807" s="49"/>
      <c r="NTV807" s="49"/>
      <c r="NTW807" s="49"/>
      <c r="NTX807" s="49"/>
      <c r="NTY807" s="49"/>
      <c r="NTZ807" s="49"/>
      <c r="NUA807" s="49"/>
      <c r="NUB807" s="49"/>
      <c r="NUC807" s="49"/>
      <c r="NUD807" s="49"/>
      <c r="NUE807" s="49"/>
      <c r="NUF807" s="49"/>
      <c r="NUG807" s="49"/>
      <c r="NUH807" s="49"/>
      <c r="NUI807" s="49"/>
      <c r="NUJ807" s="49"/>
      <c r="NUK807" s="49"/>
      <c r="NUL807" s="49"/>
      <c r="NUM807" s="49"/>
      <c r="NUN807" s="49"/>
      <c r="NUO807" s="49"/>
      <c r="NUP807" s="49"/>
      <c r="NUQ807" s="49"/>
      <c r="NUR807" s="49"/>
      <c r="NUS807" s="49"/>
      <c r="NUT807" s="49"/>
      <c r="NUU807" s="49"/>
      <c r="NUV807" s="49"/>
      <c r="NUW807" s="49"/>
      <c r="NUX807" s="49"/>
      <c r="NUY807" s="49"/>
      <c r="NUZ807" s="49"/>
      <c r="NVA807" s="49"/>
      <c r="NVB807" s="49"/>
      <c r="NVC807" s="49"/>
      <c r="NVD807" s="49"/>
      <c r="NVE807" s="49"/>
      <c r="NVF807" s="49"/>
      <c r="NVG807" s="49"/>
      <c r="NVH807" s="49"/>
      <c r="NVI807" s="49"/>
      <c r="NVJ807" s="49"/>
      <c r="NVK807" s="49"/>
      <c r="NVL807" s="49"/>
      <c r="NVM807" s="49"/>
      <c r="NVN807" s="49"/>
      <c r="NVO807" s="49"/>
      <c r="NVP807" s="49"/>
      <c r="NVQ807" s="49"/>
      <c r="NVR807" s="49"/>
      <c r="NVS807" s="49"/>
      <c r="NVT807" s="49"/>
      <c r="NVU807" s="49"/>
      <c r="NVV807" s="49"/>
      <c r="NVW807" s="49"/>
      <c r="NVX807" s="49"/>
      <c r="NVY807" s="49"/>
      <c r="NVZ807" s="49"/>
      <c r="NWA807" s="49"/>
      <c r="NWB807" s="49"/>
      <c r="NWC807" s="49"/>
      <c r="NWD807" s="49"/>
      <c r="NWE807" s="49"/>
      <c r="NWF807" s="49"/>
      <c r="NWG807" s="49"/>
      <c r="NWH807" s="49"/>
      <c r="NWI807" s="49"/>
      <c r="NWJ807" s="49"/>
      <c r="NWK807" s="49"/>
      <c r="NWL807" s="49"/>
      <c r="NWM807" s="49"/>
      <c r="NWN807" s="49"/>
      <c r="NWO807" s="49"/>
      <c r="NWP807" s="49"/>
      <c r="NWQ807" s="49"/>
      <c r="NWR807" s="49"/>
      <c r="NWS807" s="49"/>
      <c r="NWT807" s="49"/>
      <c r="NWU807" s="49"/>
      <c r="NWV807" s="49"/>
      <c r="NWW807" s="49"/>
      <c r="NWX807" s="49"/>
      <c r="NWY807" s="49"/>
      <c r="NWZ807" s="49"/>
      <c r="NXA807" s="49"/>
      <c r="NXB807" s="49"/>
      <c r="NXC807" s="49"/>
      <c r="NXD807" s="49"/>
      <c r="NXE807" s="49"/>
      <c r="NXF807" s="49"/>
      <c r="NXG807" s="49"/>
      <c r="NXH807" s="49"/>
      <c r="NXI807" s="49"/>
      <c r="NXJ807" s="49"/>
      <c r="NXK807" s="49"/>
      <c r="NXL807" s="49"/>
      <c r="NXM807" s="49"/>
      <c r="NXN807" s="49"/>
      <c r="NXO807" s="49"/>
      <c r="NXP807" s="49"/>
      <c r="NXQ807" s="49"/>
      <c r="NXR807" s="49"/>
      <c r="NXS807" s="49"/>
      <c r="NXT807" s="49"/>
      <c r="NXU807" s="49"/>
      <c r="NXV807" s="49"/>
      <c r="NXW807" s="49"/>
      <c r="NXX807" s="49"/>
      <c r="NXY807" s="49"/>
      <c r="NXZ807" s="49"/>
      <c r="NYA807" s="49"/>
      <c r="NYB807" s="49"/>
      <c r="NYC807" s="49"/>
      <c r="NYD807" s="49"/>
      <c r="NYE807" s="49"/>
      <c r="NYF807" s="49"/>
      <c r="NYG807" s="49"/>
      <c r="NYH807" s="49"/>
      <c r="NYI807" s="49"/>
      <c r="NYJ807" s="49"/>
      <c r="NYK807" s="49"/>
      <c r="NYL807" s="49"/>
      <c r="NYM807" s="49"/>
      <c r="NYN807" s="49"/>
      <c r="NYO807" s="49"/>
      <c r="NYP807" s="49"/>
      <c r="NYQ807" s="49"/>
      <c r="NYR807" s="49"/>
      <c r="NYS807" s="49"/>
      <c r="NYT807" s="49"/>
      <c r="NYU807" s="49"/>
      <c r="NYV807" s="49"/>
      <c r="NYW807" s="49"/>
      <c r="NYX807" s="49"/>
      <c r="NYY807" s="49"/>
      <c r="NYZ807" s="49"/>
      <c r="NZA807" s="49"/>
      <c r="NZB807" s="49"/>
      <c r="NZC807" s="49"/>
      <c r="NZD807" s="49"/>
      <c r="NZE807" s="49"/>
      <c r="NZF807" s="49"/>
      <c r="NZG807" s="49"/>
      <c r="NZH807" s="49"/>
      <c r="NZI807" s="49"/>
      <c r="NZJ807" s="49"/>
      <c r="NZK807" s="49"/>
      <c r="NZL807" s="49"/>
      <c r="NZM807" s="49"/>
      <c r="NZN807" s="49"/>
      <c r="NZO807" s="49"/>
      <c r="NZP807" s="49"/>
      <c r="NZQ807" s="49"/>
      <c r="NZR807" s="49"/>
      <c r="NZS807" s="49"/>
      <c r="NZT807" s="49"/>
      <c r="NZU807" s="49"/>
      <c r="NZV807" s="49"/>
      <c r="NZW807" s="49"/>
      <c r="NZX807" s="49"/>
      <c r="NZY807" s="49"/>
      <c r="NZZ807" s="49"/>
      <c r="OAA807" s="49"/>
      <c r="OAB807" s="49"/>
      <c r="OAC807" s="49"/>
      <c r="OAD807" s="49"/>
      <c r="OAE807" s="49"/>
      <c r="OAF807" s="49"/>
      <c r="OAG807" s="49"/>
      <c r="OAH807" s="49"/>
      <c r="OAI807" s="49"/>
      <c r="OAJ807" s="49"/>
      <c r="OAK807" s="49"/>
      <c r="OAL807" s="49"/>
      <c r="OAM807" s="49"/>
      <c r="OAN807" s="49"/>
      <c r="OAO807" s="49"/>
      <c r="OAP807" s="49"/>
      <c r="OAQ807" s="49"/>
      <c r="OAR807" s="49"/>
      <c r="OAS807" s="49"/>
      <c r="OAT807" s="49"/>
      <c r="OAU807" s="49"/>
      <c r="OAV807" s="49"/>
      <c r="OAW807" s="49"/>
      <c r="OAX807" s="49"/>
      <c r="OAY807" s="49"/>
      <c r="OAZ807" s="49"/>
      <c r="OBA807" s="49"/>
      <c r="OBB807" s="49"/>
      <c r="OBC807" s="49"/>
      <c r="OBD807" s="49"/>
      <c r="OBE807" s="49"/>
      <c r="OBF807" s="49"/>
      <c r="OBG807" s="49"/>
      <c r="OBH807" s="49"/>
      <c r="OBI807" s="49"/>
      <c r="OBJ807" s="49"/>
      <c r="OBK807" s="49"/>
      <c r="OBL807" s="49"/>
      <c r="OBM807" s="49"/>
      <c r="OBN807" s="49"/>
      <c r="OBO807" s="49"/>
      <c r="OBP807" s="49"/>
      <c r="OBQ807" s="49"/>
      <c r="OBR807" s="49"/>
      <c r="OBS807" s="49"/>
      <c r="OBT807" s="49"/>
      <c r="OBU807" s="49"/>
      <c r="OBV807" s="49"/>
      <c r="OBW807" s="49"/>
      <c r="OBX807" s="49"/>
      <c r="OBY807" s="49"/>
      <c r="OBZ807" s="49"/>
      <c r="OCA807" s="49"/>
      <c r="OCB807" s="49"/>
      <c r="OCC807" s="49"/>
      <c r="OCD807" s="49"/>
      <c r="OCE807" s="49"/>
      <c r="OCF807" s="49"/>
      <c r="OCG807" s="49"/>
      <c r="OCH807" s="49"/>
      <c r="OCI807" s="49"/>
      <c r="OCJ807" s="49"/>
      <c r="OCK807" s="49"/>
      <c r="OCL807" s="49"/>
      <c r="OCM807" s="49"/>
      <c r="OCN807" s="49"/>
      <c r="OCO807" s="49"/>
      <c r="OCP807" s="49"/>
      <c r="OCQ807" s="49"/>
      <c r="OCR807" s="49"/>
      <c r="OCS807" s="49"/>
      <c r="OCT807" s="49"/>
      <c r="OCU807" s="49"/>
      <c r="OCV807" s="49"/>
      <c r="OCW807" s="49"/>
      <c r="OCX807" s="49"/>
      <c r="OCY807" s="49"/>
      <c r="OCZ807" s="49"/>
      <c r="ODA807" s="49"/>
      <c r="ODB807" s="49"/>
      <c r="ODC807" s="49"/>
      <c r="ODD807" s="49"/>
      <c r="ODE807" s="49"/>
      <c r="ODF807" s="49"/>
      <c r="ODG807" s="49"/>
      <c r="ODH807" s="49"/>
      <c r="ODI807" s="49"/>
      <c r="ODJ807" s="49"/>
      <c r="ODK807" s="49"/>
      <c r="ODL807" s="49"/>
      <c r="ODM807" s="49"/>
      <c r="ODN807" s="49"/>
      <c r="ODO807" s="49"/>
      <c r="ODP807" s="49"/>
      <c r="ODQ807" s="49"/>
      <c r="ODR807" s="49"/>
      <c r="ODS807" s="49"/>
      <c r="ODT807" s="49"/>
      <c r="ODU807" s="49"/>
      <c r="ODV807" s="49"/>
      <c r="ODW807" s="49"/>
      <c r="ODX807" s="49"/>
      <c r="ODY807" s="49"/>
      <c r="ODZ807" s="49"/>
      <c r="OEA807" s="49"/>
      <c r="OEB807" s="49"/>
      <c r="OEC807" s="49"/>
      <c r="OED807" s="49"/>
      <c r="OEE807" s="49"/>
      <c r="OEF807" s="49"/>
      <c r="OEG807" s="49"/>
      <c r="OEH807" s="49"/>
      <c r="OEI807" s="49"/>
      <c r="OEJ807" s="49"/>
      <c r="OEK807" s="49"/>
      <c r="OEL807" s="49"/>
      <c r="OEM807" s="49"/>
      <c r="OEN807" s="49"/>
      <c r="OEO807" s="49"/>
      <c r="OEP807" s="49"/>
      <c r="OEQ807" s="49"/>
      <c r="OER807" s="49"/>
      <c r="OES807" s="49"/>
      <c r="OET807" s="49"/>
      <c r="OEU807" s="49"/>
      <c r="OEV807" s="49"/>
      <c r="OEW807" s="49"/>
      <c r="OEX807" s="49"/>
      <c r="OEY807" s="49"/>
      <c r="OEZ807" s="49"/>
      <c r="OFA807" s="49"/>
      <c r="OFB807" s="49"/>
      <c r="OFC807" s="49"/>
      <c r="OFD807" s="49"/>
      <c r="OFE807" s="49"/>
      <c r="OFF807" s="49"/>
      <c r="OFG807" s="49"/>
      <c r="OFH807" s="49"/>
      <c r="OFI807" s="49"/>
      <c r="OFJ807" s="49"/>
      <c r="OFK807" s="49"/>
      <c r="OFL807" s="49"/>
      <c r="OFM807" s="49"/>
      <c r="OFN807" s="49"/>
      <c r="OFO807" s="49"/>
      <c r="OFP807" s="49"/>
      <c r="OFQ807" s="49"/>
      <c r="OFR807" s="49"/>
      <c r="OFS807" s="49"/>
      <c r="OFT807" s="49"/>
      <c r="OFU807" s="49"/>
      <c r="OFV807" s="49"/>
      <c r="OFW807" s="49"/>
      <c r="OFX807" s="49"/>
      <c r="OFY807" s="49"/>
      <c r="OFZ807" s="49"/>
      <c r="OGA807" s="49"/>
      <c r="OGB807" s="49"/>
      <c r="OGC807" s="49"/>
      <c r="OGD807" s="49"/>
      <c r="OGE807" s="49"/>
      <c r="OGF807" s="49"/>
      <c r="OGG807" s="49"/>
      <c r="OGH807" s="49"/>
      <c r="OGI807" s="49"/>
      <c r="OGJ807" s="49"/>
      <c r="OGK807" s="49"/>
      <c r="OGL807" s="49"/>
      <c r="OGM807" s="49"/>
      <c r="OGN807" s="49"/>
      <c r="OGO807" s="49"/>
      <c r="OGP807" s="49"/>
      <c r="OGQ807" s="49"/>
      <c r="OGR807" s="49"/>
      <c r="OGS807" s="49"/>
      <c r="OGT807" s="49"/>
      <c r="OGU807" s="49"/>
      <c r="OGV807" s="49"/>
      <c r="OGW807" s="49"/>
      <c r="OGX807" s="49"/>
      <c r="OGY807" s="49"/>
      <c r="OGZ807" s="49"/>
      <c r="OHA807" s="49"/>
      <c r="OHB807" s="49"/>
      <c r="OHC807" s="49"/>
      <c r="OHD807" s="49"/>
      <c r="OHE807" s="49"/>
      <c r="OHF807" s="49"/>
      <c r="OHG807" s="49"/>
      <c r="OHH807" s="49"/>
      <c r="OHI807" s="49"/>
      <c r="OHJ807" s="49"/>
      <c r="OHK807" s="49"/>
      <c r="OHL807" s="49"/>
      <c r="OHM807" s="49"/>
      <c r="OHN807" s="49"/>
      <c r="OHO807" s="49"/>
      <c r="OHP807" s="49"/>
      <c r="OHQ807" s="49"/>
      <c r="OHR807" s="49"/>
      <c r="OHS807" s="49"/>
      <c r="OHT807" s="49"/>
      <c r="OHU807" s="49"/>
      <c r="OHV807" s="49"/>
      <c r="OHW807" s="49"/>
      <c r="OHX807" s="49"/>
      <c r="OHY807" s="49"/>
      <c r="OHZ807" s="49"/>
      <c r="OIA807" s="49"/>
      <c r="OIB807" s="49"/>
      <c r="OIC807" s="49"/>
      <c r="OID807" s="49"/>
      <c r="OIE807" s="49"/>
      <c r="OIF807" s="49"/>
      <c r="OIG807" s="49"/>
      <c r="OIH807" s="49"/>
      <c r="OII807" s="49"/>
      <c r="OIJ807" s="49"/>
      <c r="OIK807" s="49"/>
      <c r="OIL807" s="49"/>
      <c r="OIM807" s="49"/>
      <c r="OIN807" s="49"/>
      <c r="OIO807" s="49"/>
      <c r="OIP807" s="49"/>
      <c r="OIQ807" s="49"/>
      <c r="OIR807" s="49"/>
      <c r="OIS807" s="49"/>
      <c r="OIT807" s="49"/>
      <c r="OIU807" s="49"/>
      <c r="OIV807" s="49"/>
      <c r="OIW807" s="49"/>
      <c r="OIX807" s="49"/>
      <c r="OIY807" s="49"/>
      <c r="OIZ807" s="49"/>
      <c r="OJA807" s="49"/>
      <c r="OJB807" s="49"/>
      <c r="OJC807" s="49"/>
      <c r="OJD807" s="49"/>
      <c r="OJE807" s="49"/>
      <c r="OJF807" s="49"/>
      <c r="OJG807" s="49"/>
      <c r="OJH807" s="49"/>
      <c r="OJI807" s="49"/>
      <c r="OJJ807" s="49"/>
      <c r="OJK807" s="49"/>
      <c r="OJL807" s="49"/>
      <c r="OJM807" s="49"/>
      <c r="OJN807" s="49"/>
      <c r="OJO807" s="49"/>
      <c r="OJP807" s="49"/>
      <c r="OJQ807" s="49"/>
      <c r="OJR807" s="49"/>
      <c r="OJS807" s="49"/>
      <c r="OJT807" s="49"/>
      <c r="OJU807" s="49"/>
      <c r="OJV807" s="49"/>
      <c r="OJW807" s="49"/>
      <c r="OJX807" s="49"/>
      <c r="OJY807" s="49"/>
      <c r="OJZ807" s="49"/>
      <c r="OKA807" s="49"/>
      <c r="OKB807" s="49"/>
      <c r="OKC807" s="49"/>
      <c r="OKD807" s="49"/>
      <c r="OKE807" s="49"/>
      <c r="OKF807" s="49"/>
      <c r="OKG807" s="49"/>
      <c r="OKH807" s="49"/>
      <c r="OKI807" s="49"/>
      <c r="OKJ807" s="49"/>
      <c r="OKK807" s="49"/>
      <c r="OKL807" s="49"/>
      <c r="OKM807" s="49"/>
      <c r="OKN807" s="49"/>
      <c r="OKO807" s="49"/>
      <c r="OKP807" s="49"/>
      <c r="OKQ807" s="49"/>
      <c r="OKR807" s="49"/>
      <c r="OKS807" s="49"/>
      <c r="OKT807" s="49"/>
      <c r="OKU807" s="49"/>
      <c r="OKV807" s="49"/>
      <c r="OKW807" s="49"/>
      <c r="OKX807" s="49"/>
      <c r="OKY807" s="49"/>
      <c r="OKZ807" s="49"/>
      <c r="OLA807" s="49"/>
      <c r="OLB807" s="49"/>
      <c r="OLC807" s="49"/>
      <c r="OLD807" s="49"/>
      <c r="OLE807" s="49"/>
      <c r="OLF807" s="49"/>
      <c r="OLG807" s="49"/>
      <c r="OLH807" s="49"/>
      <c r="OLI807" s="49"/>
      <c r="OLJ807" s="49"/>
      <c r="OLK807" s="49"/>
      <c r="OLL807" s="49"/>
      <c r="OLM807" s="49"/>
      <c r="OLN807" s="49"/>
      <c r="OLO807" s="49"/>
      <c r="OLP807" s="49"/>
      <c r="OLQ807" s="49"/>
      <c r="OLR807" s="49"/>
      <c r="OLS807" s="49"/>
      <c r="OLT807" s="49"/>
      <c r="OLU807" s="49"/>
      <c r="OLV807" s="49"/>
      <c r="OLW807" s="49"/>
      <c r="OLX807" s="49"/>
      <c r="OLY807" s="49"/>
      <c r="OLZ807" s="49"/>
      <c r="OMA807" s="49"/>
      <c r="OMB807" s="49"/>
      <c r="OMC807" s="49"/>
      <c r="OMD807" s="49"/>
      <c r="OME807" s="49"/>
      <c r="OMF807" s="49"/>
      <c r="OMG807" s="49"/>
      <c r="OMH807" s="49"/>
      <c r="OMI807" s="49"/>
      <c r="OMJ807" s="49"/>
      <c r="OMK807" s="49"/>
      <c r="OML807" s="49"/>
      <c r="OMM807" s="49"/>
      <c r="OMN807" s="49"/>
      <c r="OMO807" s="49"/>
      <c r="OMP807" s="49"/>
      <c r="OMQ807" s="49"/>
      <c r="OMR807" s="49"/>
      <c r="OMS807" s="49"/>
      <c r="OMT807" s="49"/>
      <c r="OMU807" s="49"/>
      <c r="OMV807" s="49"/>
      <c r="OMW807" s="49"/>
      <c r="OMX807" s="49"/>
      <c r="OMY807" s="49"/>
      <c r="OMZ807" s="49"/>
      <c r="ONA807" s="49"/>
      <c r="ONB807" s="49"/>
      <c r="ONC807" s="49"/>
      <c r="OND807" s="49"/>
      <c r="ONE807" s="49"/>
      <c r="ONF807" s="49"/>
      <c r="ONG807" s="49"/>
      <c r="ONH807" s="49"/>
      <c r="ONI807" s="49"/>
      <c r="ONJ807" s="49"/>
      <c r="ONK807" s="49"/>
      <c r="ONL807" s="49"/>
      <c r="ONM807" s="49"/>
      <c r="ONN807" s="49"/>
      <c r="ONO807" s="49"/>
      <c r="ONP807" s="49"/>
      <c r="ONQ807" s="49"/>
      <c r="ONR807" s="49"/>
      <c r="ONS807" s="49"/>
      <c r="ONT807" s="49"/>
      <c r="ONU807" s="49"/>
      <c r="ONV807" s="49"/>
      <c r="ONW807" s="49"/>
      <c r="ONX807" s="49"/>
      <c r="ONY807" s="49"/>
      <c r="ONZ807" s="49"/>
      <c r="OOA807" s="49"/>
      <c r="OOB807" s="49"/>
      <c r="OOC807" s="49"/>
      <c r="OOD807" s="49"/>
      <c r="OOE807" s="49"/>
      <c r="OOF807" s="49"/>
      <c r="OOG807" s="49"/>
      <c r="OOH807" s="49"/>
      <c r="OOI807" s="49"/>
      <c r="OOJ807" s="49"/>
      <c r="OOK807" s="49"/>
      <c r="OOL807" s="49"/>
      <c r="OOM807" s="49"/>
      <c r="OON807" s="49"/>
      <c r="OOO807" s="49"/>
      <c r="OOP807" s="49"/>
      <c r="OOQ807" s="49"/>
      <c r="OOR807" s="49"/>
      <c r="OOS807" s="49"/>
      <c r="OOT807" s="49"/>
      <c r="OOU807" s="49"/>
      <c r="OOV807" s="49"/>
      <c r="OOW807" s="49"/>
      <c r="OOX807" s="49"/>
      <c r="OOY807" s="49"/>
      <c r="OOZ807" s="49"/>
      <c r="OPA807" s="49"/>
      <c r="OPB807" s="49"/>
      <c r="OPC807" s="49"/>
      <c r="OPD807" s="49"/>
      <c r="OPE807" s="49"/>
      <c r="OPF807" s="49"/>
      <c r="OPG807" s="49"/>
      <c r="OPH807" s="49"/>
      <c r="OPI807" s="49"/>
      <c r="OPJ807" s="49"/>
      <c r="OPK807" s="49"/>
      <c r="OPL807" s="49"/>
      <c r="OPM807" s="49"/>
      <c r="OPN807" s="49"/>
      <c r="OPO807" s="49"/>
      <c r="OPP807" s="49"/>
      <c r="OPQ807" s="49"/>
      <c r="OPR807" s="49"/>
      <c r="OPS807" s="49"/>
      <c r="OPT807" s="49"/>
      <c r="OPU807" s="49"/>
      <c r="OPV807" s="49"/>
      <c r="OPW807" s="49"/>
      <c r="OPX807" s="49"/>
      <c r="OPY807" s="49"/>
      <c r="OPZ807" s="49"/>
      <c r="OQA807" s="49"/>
      <c r="OQB807" s="49"/>
      <c r="OQC807" s="49"/>
      <c r="OQD807" s="49"/>
      <c r="OQE807" s="49"/>
      <c r="OQF807" s="49"/>
      <c r="OQG807" s="49"/>
      <c r="OQH807" s="49"/>
      <c r="OQI807" s="49"/>
      <c r="OQJ807" s="49"/>
      <c r="OQK807" s="49"/>
      <c r="OQL807" s="49"/>
      <c r="OQM807" s="49"/>
      <c r="OQN807" s="49"/>
      <c r="OQO807" s="49"/>
      <c r="OQP807" s="49"/>
      <c r="OQQ807" s="49"/>
      <c r="OQR807" s="49"/>
      <c r="OQS807" s="49"/>
      <c r="OQT807" s="49"/>
      <c r="OQU807" s="49"/>
      <c r="OQV807" s="49"/>
      <c r="OQW807" s="49"/>
      <c r="OQX807" s="49"/>
      <c r="OQY807" s="49"/>
      <c r="OQZ807" s="49"/>
      <c r="ORA807" s="49"/>
      <c r="ORB807" s="49"/>
      <c r="ORC807" s="49"/>
      <c r="ORD807" s="49"/>
      <c r="ORE807" s="49"/>
      <c r="ORF807" s="49"/>
      <c r="ORG807" s="49"/>
      <c r="ORH807" s="49"/>
      <c r="ORI807" s="49"/>
      <c r="ORJ807" s="49"/>
      <c r="ORK807" s="49"/>
      <c r="ORL807" s="49"/>
      <c r="ORM807" s="49"/>
      <c r="ORN807" s="49"/>
      <c r="ORO807" s="49"/>
      <c r="ORP807" s="49"/>
      <c r="ORQ807" s="49"/>
      <c r="ORR807" s="49"/>
      <c r="ORS807" s="49"/>
      <c r="ORT807" s="49"/>
      <c r="ORU807" s="49"/>
      <c r="ORV807" s="49"/>
      <c r="ORW807" s="49"/>
      <c r="ORX807" s="49"/>
      <c r="ORY807" s="49"/>
      <c r="ORZ807" s="49"/>
      <c r="OSA807" s="49"/>
      <c r="OSB807" s="49"/>
      <c r="OSC807" s="49"/>
      <c r="OSD807" s="49"/>
      <c r="OSE807" s="49"/>
      <c r="OSF807" s="49"/>
      <c r="OSG807" s="49"/>
      <c r="OSH807" s="49"/>
      <c r="OSI807" s="49"/>
      <c r="OSJ807" s="49"/>
      <c r="OSK807" s="49"/>
      <c r="OSL807" s="49"/>
      <c r="OSM807" s="49"/>
      <c r="OSN807" s="49"/>
      <c r="OSO807" s="49"/>
      <c r="OSP807" s="49"/>
      <c r="OSQ807" s="49"/>
      <c r="OSR807" s="49"/>
      <c r="OSS807" s="49"/>
      <c r="OST807" s="49"/>
      <c r="OSU807" s="49"/>
      <c r="OSV807" s="49"/>
      <c r="OSW807" s="49"/>
      <c r="OSX807" s="49"/>
      <c r="OSY807" s="49"/>
      <c r="OSZ807" s="49"/>
      <c r="OTA807" s="49"/>
      <c r="OTB807" s="49"/>
      <c r="OTC807" s="49"/>
      <c r="OTD807" s="49"/>
      <c r="OTE807" s="49"/>
      <c r="OTF807" s="49"/>
      <c r="OTG807" s="49"/>
      <c r="OTH807" s="49"/>
      <c r="OTI807" s="49"/>
      <c r="OTJ807" s="49"/>
      <c r="OTK807" s="49"/>
      <c r="OTL807" s="49"/>
      <c r="OTM807" s="49"/>
      <c r="OTN807" s="49"/>
      <c r="OTO807" s="49"/>
      <c r="OTP807" s="49"/>
      <c r="OTQ807" s="49"/>
      <c r="OTR807" s="49"/>
      <c r="OTS807" s="49"/>
      <c r="OTT807" s="49"/>
      <c r="OTU807" s="49"/>
      <c r="OTV807" s="49"/>
      <c r="OTW807" s="49"/>
      <c r="OTX807" s="49"/>
      <c r="OTY807" s="49"/>
      <c r="OTZ807" s="49"/>
      <c r="OUA807" s="49"/>
      <c r="OUB807" s="49"/>
      <c r="OUC807" s="49"/>
      <c r="OUD807" s="49"/>
      <c r="OUE807" s="49"/>
      <c r="OUF807" s="49"/>
      <c r="OUG807" s="49"/>
      <c r="OUH807" s="49"/>
      <c r="OUI807" s="49"/>
      <c r="OUJ807" s="49"/>
      <c r="OUK807" s="49"/>
      <c r="OUL807" s="49"/>
      <c r="OUM807" s="49"/>
      <c r="OUN807" s="49"/>
      <c r="OUO807" s="49"/>
      <c r="OUP807" s="49"/>
      <c r="OUQ807" s="49"/>
      <c r="OUR807" s="49"/>
      <c r="OUS807" s="49"/>
      <c r="OUT807" s="49"/>
      <c r="OUU807" s="49"/>
      <c r="OUV807" s="49"/>
      <c r="OUW807" s="49"/>
      <c r="OUX807" s="49"/>
      <c r="OUY807" s="49"/>
      <c r="OUZ807" s="49"/>
      <c r="OVA807" s="49"/>
      <c r="OVB807" s="49"/>
      <c r="OVC807" s="49"/>
      <c r="OVD807" s="49"/>
      <c r="OVE807" s="49"/>
      <c r="OVF807" s="49"/>
      <c r="OVG807" s="49"/>
      <c r="OVH807" s="49"/>
      <c r="OVI807" s="49"/>
      <c r="OVJ807" s="49"/>
      <c r="OVK807" s="49"/>
      <c r="OVL807" s="49"/>
      <c r="OVM807" s="49"/>
      <c r="OVN807" s="49"/>
      <c r="OVO807" s="49"/>
      <c r="OVP807" s="49"/>
      <c r="OVQ807" s="49"/>
      <c r="OVR807" s="49"/>
      <c r="OVS807" s="49"/>
      <c r="OVT807" s="49"/>
      <c r="OVU807" s="49"/>
      <c r="OVV807" s="49"/>
      <c r="OVW807" s="49"/>
      <c r="OVX807" s="49"/>
      <c r="OVY807" s="49"/>
      <c r="OVZ807" s="49"/>
      <c r="OWA807" s="49"/>
      <c r="OWB807" s="49"/>
      <c r="OWC807" s="49"/>
      <c r="OWD807" s="49"/>
      <c r="OWE807" s="49"/>
      <c r="OWF807" s="49"/>
      <c r="OWG807" s="49"/>
      <c r="OWH807" s="49"/>
      <c r="OWI807" s="49"/>
      <c r="OWJ807" s="49"/>
      <c r="OWK807" s="49"/>
      <c r="OWL807" s="49"/>
      <c r="OWM807" s="49"/>
      <c r="OWN807" s="49"/>
      <c r="OWO807" s="49"/>
      <c r="OWP807" s="49"/>
      <c r="OWQ807" s="49"/>
      <c r="OWR807" s="49"/>
      <c r="OWS807" s="49"/>
      <c r="OWT807" s="49"/>
      <c r="OWU807" s="49"/>
      <c r="OWV807" s="49"/>
      <c r="OWW807" s="49"/>
      <c r="OWX807" s="49"/>
      <c r="OWY807" s="49"/>
      <c r="OWZ807" s="49"/>
      <c r="OXA807" s="49"/>
      <c r="OXB807" s="49"/>
      <c r="OXC807" s="49"/>
      <c r="OXD807" s="49"/>
      <c r="OXE807" s="49"/>
      <c r="OXF807" s="49"/>
      <c r="OXG807" s="49"/>
      <c r="OXH807" s="49"/>
      <c r="OXI807" s="49"/>
      <c r="OXJ807" s="49"/>
      <c r="OXK807" s="49"/>
      <c r="OXL807" s="49"/>
      <c r="OXM807" s="49"/>
      <c r="OXN807" s="49"/>
      <c r="OXO807" s="49"/>
      <c r="OXP807" s="49"/>
      <c r="OXQ807" s="49"/>
      <c r="OXR807" s="49"/>
      <c r="OXS807" s="49"/>
      <c r="OXT807" s="49"/>
      <c r="OXU807" s="49"/>
      <c r="OXV807" s="49"/>
      <c r="OXW807" s="49"/>
      <c r="OXX807" s="49"/>
      <c r="OXY807" s="49"/>
      <c r="OXZ807" s="49"/>
      <c r="OYA807" s="49"/>
      <c r="OYB807" s="49"/>
      <c r="OYC807" s="49"/>
      <c r="OYD807" s="49"/>
      <c r="OYE807" s="49"/>
      <c r="OYF807" s="49"/>
      <c r="OYG807" s="49"/>
      <c r="OYH807" s="49"/>
      <c r="OYI807" s="49"/>
      <c r="OYJ807" s="49"/>
      <c r="OYK807" s="49"/>
      <c r="OYL807" s="49"/>
      <c r="OYM807" s="49"/>
      <c r="OYN807" s="49"/>
      <c r="OYO807" s="49"/>
      <c r="OYP807" s="49"/>
      <c r="OYQ807" s="49"/>
      <c r="OYR807" s="49"/>
      <c r="OYS807" s="49"/>
      <c r="OYT807" s="49"/>
      <c r="OYU807" s="49"/>
      <c r="OYV807" s="49"/>
      <c r="OYW807" s="49"/>
      <c r="OYX807" s="49"/>
      <c r="OYY807" s="49"/>
      <c r="OYZ807" s="49"/>
      <c r="OZA807" s="49"/>
      <c r="OZB807" s="49"/>
      <c r="OZC807" s="49"/>
      <c r="OZD807" s="49"/>
      <c r="OZE807" s="49"/>
      <c r="OZF807" s="49"/>
      <c r="OZG807" s="49"/>
      <c r="OZH807" s="49"/>
      <c r="OZI807" s="49"/>
      <c r="OZJ807" s="49"/>
      <c r="OZK807" s="49"/>
      <c r="OZL807" s="49"/>
      <c r="OZM807" s="49"/>
      <c r="OZN807" s="49"/>
      <c r="OZO807" s="49"/>
      <c r="OZP807" s="49"/>
      <c r="OZQ807" s="49"/>
      <c r="OZR807" s="49"/>
      <c r="OZS807" s="49"/>
      <c r="OZT807" s="49"/>
      <c r="OZU807" s="49"/>
      <c r="OZV807" s="49"/>
      <c r="OZW807" s="49"/>
      <c r="OZX807" s="49"/>
      <c r="OZY807" s="49"/>
      <c r="OZZ807" s="49"/>
      <c r="PAA807" s="49"/>
      <c r="PAB807" s="49"/>
      <c r="PAC807" s="49"/>
      <c r="PAD807" s="49"/>
      <c r="PAE807" s="49"/>
      <c r="PAF807" s="49"/>
      <c r="PAG807" s="49"/>
      <c r="PAH807" s="49"/>
      <c r="PAI807" s="49"/>
      <c r="PAJ807" s="49"/>
      <c r="PAK807" s="49"/>
      <c r="PAL807" s="49"/>
      <c r="PAM807" s="49"/>
      <c r="PAN807" s="49"/>
      <c r="PAO807" s="49"/>
      <c r="PAP807" s="49"/>
      <c r="PAQ807" s="49"/>
      <c r="PAR807" s="49"/>
      <c r="PAS807" s="49"/>
      <c r="PAT807" s="49"/>
      <c r="PAU807" s="49"/>
      <c r="PAV807" s="49"/>
      <c r="PAW807" s="49"/>
      <c r="PAX807" s="49"/>
      <c r="PAY807" s="49"/>
      <c r="PAZ807" s="49"/>
      <c r="PBA807" s="49"/>
      <c r="PBB807" s="49"/>
      <c r="PBC807" s="49"/>
      <c r="PBD807" s="49"/>
      <c r="PBE807" s="49"/>
      <c r="PBF807" s="49"/>
      <c r="PBG807" s="49"/>
      <c r="PBH807" s="49"/>
      <c r="PBI807" s="49"/>
      <c r="PBJ807" s="49"/>
      <c r="PBK807" s="49"/>
      <c r="PBL807" s="49"/>
      <c r="PBM807" s="49"/>
      <c r="PBN807" s="49"/>
      <c r="PBO807" s="49"/>
      <c r="PBP807" s="49"/>
      <c r="PBQ807" s="49"/>
      <c r="PBR807" s="49"/>
      <c r="PBS807" s="49"/>
      <c r="PBT807" s="49"/>
      <c r="PBU807" s="49"/>
      <c r="PBV807" s="49"/>
      <c r="PBW807" s="49"/>
      <c r="PBX807" s="49"/>
      <c r="PBY807" s="49"/>
      <c r="PBZ807" s="49"/>
      <c r="PCA807" s="49"/>
      <c r="PCB807" s="49"/>
      <c r="PCC807" s="49"/>
      <c r="PCD807" s="49"/>
      <c r="PCE807" s="49"/>
      <c r="PCF807" s="49"/>
      <c r="PCG807" s="49"/>
      <c r="PCH807" s="49"/>
      <c r="PCI807" s="49"/>
      <c r="PCJ807" s="49"/>
      <c r="PCK807" s="49"/>
      <c r="PCL807" s="49"/>
      <c r="PCM807" s="49"/>
      <c r="PCN807" s="49"/>
      <c r="PCO807" s="49"/>
      <c r="PCP807" s="49"/>
      <c r="PCQ807" s="49"/>
      <c r="PCR807" s="49"/>
      <c r="PCS807" s="49"/>
      <c r="PCT807" s="49"/>
      <c r="PCU807" s="49"/>
      <c r="PCV807" s="49"/>
      <c r="PCW807" s="49"/>
      <c r="PCX807" s="49"/>
      <c r="PCY807" s="49"/>
      <c r="PCZ807" s="49"/>
      <c r="PDA807" s="49"/>
      <c r="PDB807" s="49"/>
      <c r="PDC807" s="49"/>
      <c r="PDD807" s="49"/>
      <c r="PDE807" s="49"/>
      <c r="PDF807" s="49"/>
      <c r="PDG807" s="49"/>
      <c r="PDH807" s="49"/>
      <c r="PDI807" s="49"/>
      <c r="PDJ807" s="49"/>
      <c r="PDK807" s="49"/>
      <c r="PDL807" s="49"/>
      <c r="PDM807" s="49"/>
      <c r="PDN807" s="49"/>
      <c r="PDO807" s="49"/>
      <c r="PDP807" s="49"/>
      <c r="PDQ807" s="49"/>
      <c r="PDR807" s="49"/>
      <c r="PDS807" s="49"/>
      <c r="PDT807" s="49"/>
      <c r="PDU807" s="49"/>
      <c r="PDV807" s="49"/>
      <c r="PDW807" s="49"/>
      <c r="PDX807" s="49"/>
      <c r="PDY807" s="49"/>
      <c r="PDZ807" s="49"/>
      <c r="PEA807" s="49"/>
      <c r="PEB807" s="49"/>
      <c r="PEC807" s="49"/>
      <c r="PED807" s="49"/>
      <c r="PEE807" s="49"/>
      <c r="PEF807" s="49"/>
      <c r="PEG807" s="49"/>
      <c r="PEH807" s="49"/>
      <c r="PEI807" s="49"/>
      <c r="PEJ807" s="49"/>
      <c r="PEK807" s="49"/>
      <c r="PEL807" s="49"/>
      <c r="PEM807" s="49"/>
      <c r="PEN807" s="49"/>
      <c r="PEO807" s="49"/>
      <c r="PEP807" s="49"/>
      <c r="PEQ807" s="49"/>
      <c r="PER807" s="49"/>
      <c r="PES807" s="49"/>
      <c r="PET807" s="49"/>
      <c r="PEU807" s="49"/>
      <c r="PEV807" s="49"/>
      <c r="PEW807" s="49"/>
      <c r="PEX807" s="49"/>
      <c r="PEY807" s="49"/>
      <c r="PEZ807" s="49"/>
      <c r="PFA807" s="49"/>
      <c r="PFB807" s="49"/>
      <c r="PFC807" s="49"/>
      <c r="PFD807" s="49"/>
      <c r="PFE807" s="49"/>
      <c r="PFF807" s="49"/>
      <c r="PFG807" s="49"/>
      <c r="PFH807" s="49"/>
      <c r="PFI807" s="49"/>
      <c r="PFJ807" s="49"/>
      <c r="PFK807" s="49"/>
      <c r="PFL807" s="49"/>
      <c r="PFM807" s="49"/>
      <c r="PFN807" s="49"/>
      <c r="PFO807" s="49"/>
      <c r="PFP807" s="49"/>
      <c r="PFQ807" s="49"/>
      <c r="PFR807" s="49"/>
      <c r="PFS807" s="49"/>
      <c r="PFT807" s="49"/>
      <c r="PFU807" s="49"/>
      <c r="PFV807" s="49"/>
      <c r="PFW807" s="49"/>
      <c r="PFX807" s="49"/>
      <c r="PFY807" s="49"/>
      <c r="PFZ807" s="49"/>
      <c r="PGA807" s="49"/>
      <c r="PGB807" s="49"/>
      <c r="PGC807" s="49"/>
      <c r="PGD807" s="49"/>
      <c r="PGE807" s="49"/>
      <c r="PGF807" s="49"/>
      <c r="PGG807" s="49"/>
      <c r="PGH807" s="49"/>
      <c r="PGI807" s="49"/>
      <c r="PGJ807" s="49"/>
      <c r="PGK807" s="49"/>
      <c r="PGL807" s="49"/>
      <c r="PGM807" s="49"/>
      <c r="PGN807" s="49"/>
      <c r="PGO807" s="49"/>
      <c r="PGP807" s="49"/>
      <c r="PGQ807" s="49"/>
      <c r="PGR807" s="49"/>
      <c r="PGS807" s="49"/>
      <c r="PGT807" s="49"/>
      <c r="PGU807" s="49"/>
      <c r="PGV807" s="49"/>
      <c r="PGW807" s="49"/>
      <c r="PGX807" s="49"/>
      <c r="PGY807" s="49"/>
      <c r="PGZ807" s="49"/>
      <c r="PHA807" s="49"/>
      <c r="PHB807" s="49"/>
      <c r="PHC807" s="49"/>
      <c r="PHD807" s="49"/>
      <c r="PHE807" s="49"/>
      <c r="PHF807" s="49"/>
      <c r="PHG807" s="49"/>
      <c r="PHH807" s="49"/>
      <c r="PHI807" s="49"/>
      <c r="PHJ807" s="49"/>
      <c r="PHK807" s="49"/>
      <c r="PHL807" s="49"/>
      <c r="PHM807" s="49"/>
      <c r="PHN807" s="49"/>
      <c r="PHO807" s="49"/>
      <c r="PHP807" s="49"/>
      <c r="PHQ807" s="49"/>
      <c r="PHR807" s="49"/>
      <c r="PHS807" s="49"/>
      <c r="PHT807" s="49"/>
      <c r="PHU807" s="49"/>
      <c r="PHV807" s="49"/>
      <c r="PHW807" s="49"/>
      <c r="PHX807" s="49"/>
      <c r="PHY807" s="49"/>
      <c r="PHZ807" s="49"/>
      <c r="PIA807" s="49"/>
      <c r="PIB807" s="49"/>
      <c r="PIC807" s="49"/>
      <c r="PID807" s="49"/>
      <c r="PIE807" s="49"/>
      <c r="PIF807" s="49"/>
      <c r="PIG807" s="49"/>
      <c r="PIH807" s="49"/>
      <c r="PII807" s="49"/>
      <c r="PIJ807" s="49"/>
      <c r="PIK807" s="49"/>
      <c r="PIL807" s="49"/>
      <c r="PIM807" s="49"/>
      <c r="PIN807" s="49"/>
      <c r="PIO807" s="49"/>
      <c r="PIP807" s="49"/>
      <c r="PIQ807" s="49"/>
      <c r="PIR807" s="49"/>
      <c r="PIS807" s="49"/>
      <c r="PIT807" s="49"/>
      <c r="PIU807" s="49"/>
      <c r="PIV807" s="49"/>
      <c r="PIW807" s="49"/>
      <c r="PIX807" s="49"/>
      <c r="PIY807" s="49"/>
      <c r="PIZ807" s="49"/>
      <c r="PJA807" s="49"/>
      <c r="PJB807" s="49"/>
      <c r="PJC807" s="49"/>
      <c r="PJD807" s="49"/>
      <c r="PJE807" s="49"/>
      <c r="PJF807" s="49"/>
      <c r="PJG807" s="49"/>
      <c r="PJH807" s="49"/>
      <c r="PJI807" s="49"/>
      <c r="PJJ807" s="49"/>
      <c r="PJK807" s="49"/>
      <c r="PJL807" s="49"/>
      <c r="PJM807" s="49"/>
      <c r="PJN807" s="49"/>
      <c r="PJO807" s="49"/>
      <c r="PJP807" s="49"/>
      <c r="PJQ807" s="49"/>
      <c r="PJR807" s="49"/>
      <c r="PJS807" s="49"/>
      <c r="PJT807" s="49"/>
      <c r="PJU807" s="49"/>
      <c r="PJV807" s="49"/>
      <c r="PJW807" s="49"/>
      <c r="PJX807" s="49"/>
      <c r="PJY807" s="49"/>
      <c r="PJZ807" s="49"/>
      <c r="PKA807" s="49"/>
      <c r="PKB807" s="49"/>
      <c r="PKC807" s="49"/>
      <c r="PKD807" s="49"/>
      <c r="PKE807" s="49"/>
      <c r="PKF807" s="49"/>
      <c r="PKG807" s="49"/>
      <c r="PKH807" s="49"/>
      <c r="PKI807" s="49"/>
      <c r="PKJ807" s="49"/>
      <c r="PKK807" s="49"/>
      <c r="PKL807" s="49"/>
      <c r="PKM807" s="49"/>
      <c r="PKN807" s="49"/>
      <c r="PKO807" s="49"/>
      <c r="PKP807" s="49"/>
      <c r="PKQ807" s="49"/>
      <c r="PKR807" s="49"/>
      <c r="PKS807" s="49"/>
      <c r="PKT807" s="49"/>
      <c r="PKU807" s="49"/>
      <c r="PKV807" s="49"/>
      <c r="PKW807" s="49"/>
      <c r="PKX807" s="49"/>
      <c r="PKY807" s="49"/>
      <c r="PKZ807" s="49"/>
      <c r="PLA807" s="49"/>
      <c r="PLB807" s="49"/>
      <c r="PLC807" s="49"/>
      <c r="PLD807" s="49"/>
      <c r="PLE807" s="49"/>
      <c r="PLF807" s="49"/>
      <c r="PLG807" s="49"/>
      <c r="PLH807" s="49"/>
      <c r="PLI807" s="49"/>
      <c r="PLJ807" s="49"/>
      <c r="PLK807" s="49"/>
      <c r="PLL807" s="49"/>
      <c r="PLM807" s="49"/>
      <c r="PLN807" s="49"/>
      <c r="PLO807" s="49"/>
      <c r="PLP807" s="49"/>
      <c r="PLQ807" s="49"/>
      <c r="PLR807" s="49"/>
      <c r="PLS807" s="49"/>
      <c r="PLT807" s="49"/>
      <c r="PLU807" s="49"/>
      <c r="PLV807" s="49"/>
      <c r="PLW807" s="49"/>
      <c r="PLX807" s="49"/>
      <c r="PLY807" s="49"/>
      <c r="PLZ807" s="49"/>
      <c r="PMA807" s="49"/>
      <c r="PMB807" s="49"/>
      <c r="PMC807" s="49"/>
      <c r="PMD807" s="49"/>
      <c r="PME807" s="49"/>
      <c r="PMF807" s="49"/>
      <c r="PMG807" s="49"/>
      <c r="PMH807" s="49"/>
      <c r="PMI807" s="49"/>
      <c r="PMJ807" s="49"/>
      <c r="PMK807" s="49"/>
      <c r="PML807" s="49"/>
      <c r="PMM807" s="49"/>
      <c r="PMN807" s="49"/>
      <c r="PMO807" s="49"/>
      <c r="PMP807" s="49"/>
      <c r="PMQ807" s="49"/>
      <c r="PMR807" s="49"/>
      <c r="PMS807" s="49"/>
      <c r="PMT807" s="49"/>
      <c r="PMU807" s="49"/>
      <c r="PMV807" s="49"/>
      <c r="PMW807" s="49"/>
      <c r="PMX807" s="49"/>
      <c r="PMY807" s="49"/>
      <c r="PMZ807" s="49"/>
      <c r="PNA807" s="49"/>
      <c r="PNB807" s="49"/>
      <c r="PNC807" s="49"/>
      <c r="PND807" s="49"/>
      <c r="PNE807" s="49"/>
      <c r="PNF807" s="49"/>
      <c r="PNG807" s="49"/>
      <c r="PNH807" s="49"/>
      <c r="PNI807" s="49"/>
      <c r="PNJ807" s="49"/>
      <c r="PNK807" s="49"/>
      <c r="PNL807" s="49"/>
      <c r="PNM807" s="49"/>
      <c r="PNN807" s="49"/>
      <c r="PNO807" s="49"/>
      <c r="PNP807" s="49"/>
      <c r="PNQ807" s="49"/>
      <c r="PNR807" s="49"/>
      <c r="PNS807" s="49"/>
      <c r="PNT807" s="49"/>
      <c r="PNU807" s="49"/>
      <c r="PNV807" s="49"/>
      <c r="PNW807" s="49"/>
      <c r="PNX807" s="49"/>
      <c r="PNY807" s="49"/>
      <c r="PNZ807" s="49"/>
      <c r="POA807" s="49"/>
      <c r="POB807" s="49"/>
      <c r="POC807" s="49"/>
      <c r="POD807" s="49"/>
      <c r="POE807" s="49"/>
      <c r="POF807" s="49"/>
      <c r="POG807" s="49"/>
      <c r="POH807" s="49"/>
      <c r="POI807" s="49"/>
      <c r="POJ807" s="49"/>
      <c r="POK807" s="49"/>
      <c r="POL807" s="49"/>
      <c r="POM807" s="49"/>
      <c r="PON807" s="49"/>
      <c r="POO807" s="49"/>
      <c r="POP807" s="49"/>
      <c r="POQ807" s="49"/>
      <c r="POR807" s="49"/>
      <c r="POS807" s="49"/>
      <c r="POT807" s="49"/>
      <c r="POU807" s="49"/>
      <c r="POV807" s="49"/>
      <c r="POW807" s="49"/>
      <c r="POX807" s="49"/>
      <c r="POY807" s="49"/>
      <c r="POZ807" s="49"/>
      <c r="PPA807" s="49"/>
      <c r="PPB807" s="49"/>
      <c r="PPC807" s="49"/>
      <c r="PPD807" s="49"/>
      <c r="PPE807" s="49"/>
      <c r="PPF807" s="49"/>
      <c r="PPG807" s="49"/>
      <c r="PPH807" s="49"/>
      <c r="PPI807" s="49"/>
      <c r="PPJ807" s="49"/>
      <c r="PPK807" s="49"/>
      <c r="PPL807" s="49"/>
      <c r="PPM807" s="49"/>
      <c r="PPN807" s="49"/>
      <c r="PPO807" s="49"/>
      <c r="PPP807" s="49"/>
      <c r="PPQ807" s="49"/>
      <c r="PPR807" s="49"/>
      <c r="PPS807" s="49"/>
      <c r="PPT807" s="49"/>
      <c r="PPU807" s="49"/>
      <c r="PPV807" s="49"/>
      <c r="PPW807" s="49"/>
      <c r="PPX807" s="49"/>
      <c r="PPY807" s="49"/>
      <c r="PPZ807" s="49"/>
      <c r="PQA807" s="49"/>
      <c r="PQB807" s="49"/>
      <c r="PQC807" s="49"/>
      <c r="PQD807" s="49"/>
      <c r="PQE807" s="49"/>
      <c r="PQF807" s="49"/>
      <c r="PQG807" s="49"/>
      <c r="PQH807" s="49"/>
      <c r="PQI807" s="49"/>
      <c r="PQJ807" s="49"/>
      <c r="PQK807" s="49"/>
      <c r="PQL807" s="49"/>
      <c r="PQM807" s="49"/>
      <c r="PQN807" s="49"/>
      <c r="PQO807" s="49"/>
      <c r="PQP807" s="49"/>
      <c r="PQQ807" s="49"/>
      <c r="PQR807" s="49"/>
      <c r="PQS807" s="49"/>
      <c r="PQT807" s="49"/>
      <c r="PQU807" s="49"/>
      <c r="PQV807" s="49"/>
      <c r="PQW807" s="49"/>
      <c r="PQX807" s="49"/>
      <c r="PQY807" s="49"/>
      <c r="PQZ807" s="49"/>
      <c r="PRA807" s="49"/>
      <c r="PRB807" s="49"/>
      <c r="PRC807" s="49"/>
      <c r="PRD807" s="49"/>
      <c r="PRE807" s="49"/>
      <c r="PRF807" s="49"/>
      <c r="PRG807" s="49"/>
      <c r="PRH807" s="49"/>
      <c r="PRI807" s="49"/>
      <c r="PRJ807" s="49"/>
      <c r="PRK807" s="49"/>
      <c r="PRL807" s="49"/>
      <c r="PRM807" s="49"/>
      <c r="PRN807" s="49"/>
      <c r="PRO807" s="49"/>
      <c r="PRP807" s="49"/>
      <c r="PRQ807" s="49"/>
      <c r="PRR807" s="49"/>
      <c r="PRS807" s="49"/>
      <c r="PRT807" s="49"/>
      <c r="PRU807" s="49"/>
      <c r="PRV807" s="49"/>
      <c r="PRW807" s="49"/>
      <c r="PRX807" s="49"/>
      <c r="PRY807" s="49"/>
      <c r="PRZ807" s="49"/>
      <c r="PSA807" s="49"/>
      <c r="PSB807" s="49"/>
      <c r="PSC807" s="49"/>
      <c r="PSD807" s="49"/>
      <c r="PSE807" s="49"/>
      <c r="PSF807" s="49"/>
      <c r="PSG807" s="49"/>
      <c r="PSH807" s="49"/>
      <c r="PSI807" s="49"/>
      <c r="PSJ807" s="49"/>
      <c r="PSK807" s="49"/>
      <c r="PSL807" s="49"/>
      <c r="PSM807" s="49"/>
      <c r="PSN807" s="49"/>
      <c r="PSO807" s="49"/>
      <c r="PSP807" s="49"/>
      <c r="PSQ807" s="49"/>
      <c r="PSR807" s="49"/>
      <c r="PSS807" s="49"/>
      <c r="PST807" s="49"/>
      <c r="PSU807" s="49"/>
      <c r="PSV807" s="49"/>
      <c r="PSW807" s="49"/>
      <c r="PSX807" s="49"/>
      <c r="PSY807" s="49"/>
      <c r="PSZ807" s="49"/>
      <c r="PTA807" s="49"/>
      <c r="PTB807" s="49"/>
      <c r="PTC807" s="49"/>
      <c r="PTD807" s="49"/>
      <c r="PTE807" s="49"/>
      <c r="PTF807" s="49"/>
      <c r="PTG807" s="49"/>
      <c r="PTH807" s="49"/>
      <c r="PTI807" s="49"/>
      <c r="PTJ807" s="49"/>
      <c r="PTK807" s="49"/>
      <c r="PTL807" s="49"/>
      <c r="PTM807" s="49"/>
      <c r="PTN807" s="49"/>
      <c r="PTO807" s="49"/>
      <c r="PTP807" s="49"/>
      <c r="PTQ807" s="49"/>
      <c r="PTR807" s="49"/>
      <c r="PTS807" s="49"/>
      <c r="PTT807" s="49"/>
      <c r="PTU807" s="49"/>
      <c r="PTV807" s="49"/>
      <c r="PTW807" s="49"/>
      <c r="PTX807" s="49"/>
      <c r="PTY807" s="49"/>
      <c r="PTZ807" s="49"/>
      <c r="PUA807" s="49"/>
      <c r="PUB807" s="49"/>
      <c r="PUC807" s="49"/>
      <c r="PUD807" s="49"/>
      <c r="PUE807" s="49"/>
      <c r="PUF807" s="49"/>
      <c r="PUG807" s="49"/>
      <c r="PUH807" s="49"/>
      <c r="PUI807" s="49"/>
      <c r="PUJ807" s="49"/>
      <c r="PUK807" s="49"/>
      <c r="PUL807" s="49"/>
      <c r="PUM807" s="49"/>
      <c r="PUN807" s="49"/>
      <c r="PUO807" s="49"/>
      <c r="PUP807" s="49"/>
      <c r="PUQ807" s="49"/>
      <c r="PUR807" s="49"/>
      <c r="PUS807" s="49"/>
      <c r="PUT807" s="49"/>
      <c r="PUU807" s="49"/>
      <c r="PUV807" s="49"/>
      <c r="PUW807" s="49"/>
      <c r="PUX807" s="49"/>
      <c r="PUY807" s="49"/>
      <c r="PUZ807" s="49"/>
      <c r="PVA807" s="49"/>
      <c r="PVB807" s="49"/>
      <c r="PVC807" s="49"/>
      <c r="PVD807" s="49"/>
      <c r="PVE807" s="49"/>
      <c r="PVF807" s="49"/>
      <c r="PVG807" s="49"/>
      <c r="PVH807" s="49"/>
      <c r="PVI807" s="49"/>
      <c r="PVJ807" s="49"/>
      <c r="PVK807" s="49"/>
      <c r="PVL807" s="49"/>
      <c r="PVM807" s="49"/>
      <c r="PVN807" s="49"/>
      <c r="PVO807" s="49"/>
      <c r="PVP807" s="49"/>
      <c r="PVQ807" s="49"/>
      <c r="PVR807" s="49"/>
      <c r="PVS807" s="49"/>
      <c r="PVT807" s="49"/>
      <c r="PVU807" s="49"/>
      <c r="PVV807" s="49"/>
      <c r="PVW807" s="49"/>
      <c r="PVX807" s="49"/>
      <c r="PVY807" s="49"/>
      <c r="PVZ807" s="49"/>
      <c r="PWA807" s="49"/>
      <c r="PWB807" s="49"/>
      <c r="PWC807" s="49"/>
      <c r="PWD807" s="49"/>
      <c r="PWE807" s="49"/>
      <c r="PWF807" s="49"/>
      <c r="PWG807" s="49"/>
      <c r="PWH807" s="49"/>
      <c r="PWI807" s="49"/>
      <c r="PWJ807" s="49"/>
      <c r="PWK807" s="49"/>
      <c r="PWL807" s="49"/>
      <c r="PWM807" s="49"/>
      <c r="PWN807" s="49"/>
      <c r="PWO807" s="49"/>
      <c r="PWP807" s="49"/>
      <c r="PWQ807" s="49"/>
      <c r="PWR807" s="49"/>
      <c r="PWS807" s="49"/>
      <c r="PWT807" s="49"/>
      <c r="PWU807" s="49"/>
      <c r="PWV807" s="49"/>
      <c r="PWW807" s="49"/>
      <c r="PWX807" s="49"/>
      <c r="PWY807" s="49"/>
      <c r="PWZ807" s="49"/>
      <c r="PXA807" s="49"/>
      <c r="PXB807" s="49"/>
      <c r="PXC807" s="49"/>
      <c r="PXD807" s="49"/>
      <c r="PXE807" s="49"/>
      <c r="PXF807" s="49"/>
      <c r="PXG807" s="49"/>
      <c r="PXH807" s="49"/>
      <c r="PXI807" s="49"/>
      <c r="PXJ807" s="49"/>
      <c r="PXK807" s="49"/>
      <c r="PXL807" s="49"/>
      <c r="PXM807" s="49"/>
      <c r="PXN807" s="49"/>
      <c r="PXO807" s="49"/>
      <c r="PXP807" s="49"/>
      <c r="PXQ807" s="49"/>
      <c r="PXR807" s="49"/>
      <c r="PXS807" s="49"/>
      <c r="PXT807" s="49"/>
      <c r="PXU807" s="49"/>
      <c r="PXV807" s="49"/>
      <c r="PXW807" s="49"/>
      <c r="PXX807" s="49"/>
      <c r="PXY807" s="49"/>
      <c r="PXZ807" s="49"/>
      <c r="PYA807" s="49"/>
      <c r="PYB807" s="49"/>
      <c r="PYC807" s="49"/>
      <c r="PYD807" s="49"/>
      <c r="PYE807" s="49"/>
      <c r="PYF807" s="49"/>
      <c r="PYG807" s="49"/>
      <c r="PYH807" s="49"/>
      <c r="PYI807" s="49"/>
      <c r="PYJ807" s="49"/>
      <c r="PYK807" s="49"/>
      <c r="PYL807" s="49"/>
      <c r="PYM807" s="49"/>
      <c r="PYN807" s="49"/>
      <c r="PYO807" s="49"/>
      <c r="PYP807" s="49"/>
      <c r="PYQ807" s="49"/>
      <c r="PYR807" s="49"/>
      <c r="PYS807" s="49"/>
      <c r="PYT807" s="49"/>
      <c r="PYU807" s="49"/>
      <c r="PYV807" s="49"/>
      <c r="PYW807" s="49"/>
      <c r="PYX807" s="49"/>
      <c r="PYY807" s="49"/>
      <c r="PYZ807" s="49"/>
      <c r="PZA807" s="49"/>
      <c r="PZB807" s="49"/>
      <c r="PZC807" s="49"/>
      <c r="PZD807" s="49"/>
      <c r="PZE807" s="49"/>
      <c r="PZF807" s="49"/>
      <c r="PZG807" s="49"/>
      <c r="PZH807" s="49"/>
      <c r="PZI807" s="49"/>
      <c r="PZJ807" s="49"/>
      <c r="PZK807" s="49"/>
      <c r="PZL807" s="49"/>
      <c r="PZM807" s="49"/>
      <c r="PZN807" s="49"/>
      <c r="PZO807" s="49"/>
      <c r="PZP807" s="49"/>
      <c r="PZQ807" s="49"/>
      <c r="PZR807" s="49"/>
      <c r="PZS807" s="49"/>
      <c r="PZT807" s="49"/>
      <c r="PZU807" s="49"/>
      <c r="PZV807" s="49"/>
      <c r="PZW807" s="49"/>
      <c r="PZX807" s="49"/>
      <c r="PZY807" s="49"/>
      <c r="PZZ807" s="49"/>
      <c r="QAA807" s="49"/>
      <c r="QAB807" s="49"/>
      <c r="QAC807" s="49"/>
      <c r="QAD807" s="49"/>
      <c r="QAE807" s="49"/>
      <c r="QAF807" s="49"/>
      <c r="QAG807" s="49"/>
      <c r="QAH807" s="49"/>
      <c r="QAI807" s="49"/>
      <c r="QAJ807" s="49"/>
      <c r="QAK807" s="49"/>
      <c r="QAL807" s="49"/>
      <c r="QAM807" s="49"/>
      <c r="QAN807" s="49"/>
      <c r="QAO807" s="49"/>
      <c r="QAP807" s="49"/>
      <c r="QAQ807" s="49"/>
      <c r="QAR807" s="49"/>
      <c r="QAS807" s="49"/>
      <c r="QAT807" s="49"/>
      <c r="QAU807" s="49"/>
      <c r="QAV807" s="49"/>
      <c r="QAW807" s="49"/>
      <c r="QAX807" s="49"/>
      <c r="QAY807" s="49"/>
      <c r="QAZ807" s="49"/>
      <c r="QBA807" s="49"/>
      <c r="QBB807" s="49"/>
      <c r="QBC807" s="49"/>
      <c r="QBD807" s="49"/>
      <c r="QBE807" s="49"/>
      <c r="QBF807" s="49"/>
      <c r="QBG807" s="49"/>
      <c r="QBH807" s="49"/>
      <c r="QBI807" s="49"/>
      <c r="QBJ807" s="49"/>
      <c r="QBK807" s="49"/>
      <c r="QBL807" s="49"/>
      <c r="QBM807" s="49"/>
      <c r="QBN807" s="49"/>
      <c r="QBO807" s="49"/>
      <c r="QBP807" s="49"/>
      <c r="QBQ807" s="49"/>
      <c r="QBR807" s="49"/>
      <c r="QBS807" s="49"/>
      <c r="QBT807" s="49"/>
      <c r="QBU807" s="49"/>
      <c r="QBV807" s="49"/>
      <c r="QBW807" s="49"/>
      <c r="QBX807" s="49"/>
      <c r="QBY807" s="49"/>
      <c r="QBZ807" s="49"/>
      <c r="QCA807" s="49"/>
      <c r="QCB807" s="49"/>
      <c r="QCC807" s="49"/>
      <c r="QCD807" s="49"/>
      <c r="QCE807" s="49"/>
      <c r="QCF807" s="49"/>
      <c r="QCG807" s="49"/>
      <c r="QCH807" s="49"/>
      <c r="QCI807" s="49"/>
      <c r="QCJ807" s="49"/>
      <c r="QCK807" s="49"/>
      <c r="QCL807" s="49"/>
      <c r="QCM807" s="49"/>
      <c r="QCN807" s="49"/>
      <c r="QCO807" s="49"/>
      <c r="QCP807" s="49"/>
      <c r="QCQ807" s="49"/>
      <c r="QCR807" s="49"/>
      <c r="QCS807" s="49"/>
      <c r="QCT807" s="49"/>
      <c r="QCU807" s="49"/>
      <c r="QCV807" s="49"/>
      <c r="QCW807" s="49"/>
      <c r="QCX807" s="49"/>
      <c r="QCY807" s="49"/>
      <c r="QCZ807" s="49"/>
      <c r="QDA807" s="49"/>
      <c r="QDB807" s="49"/>
      <c r="QDC807" s="49"/>
      <c r="QDD807" s="49"/>
      <c r="QDE807" s="49"/>
      <c r="QDF807" s="49"/>
      <c r="QDG807" s="49"/>
      <c r="QDH807" s="49"/>
      <c r="QDI807" s="49"/>
      <c r="QDJ807" s="49"/>
      <c r="QDK807" s="49"/>
      <c r="QDL807" s="49"/>
      <c r="QDM807" s="49"/>
      <c r="QDN807" s="49"/>
      <c r="QDO807" s="49"/>
      <c r="QDP807" s="49"/>
      <c r="QDQ807" s="49"/>
      <c r="QDR807" s="49"/>
      <c r="QDS807" s="49"/>
      <c r="QDT807" s="49"/>
      <c r="QDU807" s="49"/>
      <c r="QDV807" s="49"/>
      <c r="QDW807" s="49"/>
      <c r="QDX807" s="49"/>
      <c r="QDY807" s="49"/>
      <c r="QDZ807" s="49"/>
      <c r="QEA807" s="49"/>
      <c r="QEB807" s="49"/>
      <c r="QEC807" s="49"/>
      <c r="QED807" s="49"/>
      <c r="QEE807" s="49"/>
      <c r="QEF807" s="49"/>
      <c r="QEG807" s="49"/>
      <c r="QEH807" s="49"/>
      <c r="QEI807" s="49"/>
      <c r="QEJ807" s="49"/>
      <c r="QEK807" s="49"/>
      <c r="QEL807" s="49"/>
      <c r="QEM807" s="49"/>
      <c r="QEN807" s="49"/>
      <c r="QEO807" s="49"/>
      <c r="QEP807" s="49"/>
      <c r="QEQ807" s="49"/>
      <c r="QER807" s="49"/>
      <c r="QES807" s="49"/>
      <c r="QET807" s="49"/>
      <c r="QEU807" s="49"/>
      <c r="QEV807" s="49"/>
      <c r="QEW807" s="49"/>
      <c r="QEX807" s="49"/>
      <c r="QEY807" s="49"/>
      <c r="QEZ807" s="49"/>
      <c r="QFA807" s="49"/>
      <c r="QFB807" s="49"/>
      <c r="QFC807" s="49"/>
      <c r="QFD807" s="49"/>
      <c r="QFE807" s="49"/>
      <c r="QFF807" s="49"/>
      <c r="QFG807" s="49"/>
      <c r="QFH807" s="49"/>
      <c r="QFI807" s="49"/>
      <c r="QFJ807" s="49"/>
      <c r="QFK807" s="49"/>
      <c r="QFL807" s="49"/>
      <c r="QFM807" s="49"/>
      <c r="QFN807" s="49"/>
      <c r="QFO807" s="49"/>
      <c r="QFP807" s="49"/>
      <c r="QFQ807" s="49"/>
      <c r="QFR807" s="49"/>
      <c r="QFS807" s="49"/>
      <c r="QFT807" s="49"/>
      <c r="QFU807" s="49"/>
      <c r="QFV807" s="49"/>
      <c r="QFW807" s="49"/>
      <c r="QFX807" s="49"/>
      <c r="QFY807" s="49"/>
      <c r="QFZ807" s="49"/>
      <c r="QGA807" s="49"/>
      <c r="QGB807" s="49"/>
      <c r="QGC807" s="49"/>
      <c r="QGD807" s="49"/>
      <c r="QGE807" s="49"/>
      <c r="QGF807" s="49"/>
      <c r="QGG807" s="49"/>
      <c r="QGH807" s="49"/>
      <c r="QGI807" s="49"/>
      <c r="QGJ807" s="49"/>
      <c r="QGK807" s="49"/>
      <c r="QGL807" s="49"/>
      <c r="QGM807" s="49"/>
      <c r="QGN807" s="49"/>
      <c r="QGO807" s="49"/>
      <c r="QGP807" s="49"/>
      <c r="QGQ807" s="49"/>
      <c r="QGR807" s="49"/>
      <c r="QGS807" s="49"/>
      <c r="QGT807" s="49"/>
      <c r="QGU807" s="49"/>
      <c r="QGV807" s="49"/>
      <c r="QGW807" s="49"/>
      <c r="QGX807" s="49"/>
      <c r="QGY807" s="49"/>
      <c r="QGZ807" s="49"/>
      <c r="QHA807" s="49"/>
      <c r="QHB807" s="49"/>
      <c r="QHC807" s="49"/>
      <c r="QHD807" s="49"/>
      <c r="QHE807" s="49"/>
      <c r="QHF807" s="49"/>
      <c r="QHG807" s="49"/>
      <c r="QHH807" s="49"/>
      <c r="QHI807" s="49"/>
      <c r="QHJ807" s="49"/>
      <c r="QHK807" s="49"/>
      <c r="QHL807" s="49"/>
      <c r="QHM807" s="49"/>
      <c r="QHN807" s="49"/>
      <c r="QHO807" s="49"/>
      <c r="QHP807" s="49"/>
      <c r="QHQ807" s="49"/>
      <c r="QHR807" s="49"/>
      <c r="QHS807" s="49"/>
      <c r="QHT807" s="49"/>
      <c r="QHU807" s="49"/>
      <c r="QHV807" s="49"/>
      <c r="QHW807" s="49"/>
      <c r="QHX807" s="49"/>
      <c r="QHY807" s="49"/>
      <c r="QHZ807" s="49"/>
      <c r="QIA807" s="49"/>
      <c r="QIB807" s="49"/>
      <c r="QIC807" s="49"/>
      <c r="QID807" s="49"/>
      <c r="QIE807" s="49"/>
      <c r="QIF807" s="49"/>
      <c r="QIG807" s="49"/>
      <c r="QIH807" s="49"/>
      <c r="QII807" s="49"/>
      <c r="QIJ807" s="49"/>
      <c r="QIK807" s="49"/>
      <c r="QIL807" s="49"/>
      <c r="QIM807" s="49"/>
      <c r="QIN807" s="49"/>
      <c r="QIO807" s="49"/>
      <c r="QIP807" s="49"/>
      <c r="QIQ807" s="49"/>
      <c r="QIR807" s="49"/>
      <c r="QIS807" s="49"/>
      <c r="QIT807" s="49"/>
      <c r="QIU807" s="49"/>
      <c r="QIV807" s="49"/>
      <c r="QIW807" s="49"/>
      <c r="QIX807" s="49"/>
      <c r="QIY807" s="49"/>
      <c r="QIZ807" s="49"/>
      <c r="QJA807" s="49"/>
      <c r="QJB807" s="49"/>
      <c r="QJC807" s="49"/>
      <c r="QJD807" s="49"/>
      <c r="QJE807" s="49"/>
      <c r="QJF807" s="49"/>
      <c r="QJG807" s="49"/>
      <c r="QJH807" s="49"/>
      <c r="QJI807" s="49"/>
      <c r="QJJ807" s="49"/>
      <c r="QJK807" s="49"/>
      <c r="QJL807" s="49"/>
      <c r="QJM807" s="49"/>
      <c r="QJN807" s="49"/>
      <c r="QJO807" s="49"/>
      <c r="QJP807" s="49"/>
      <c r="QJQ807" s="49"/>
      <c r="QJR807" s="49"/>
      <c r="QJS807" s="49"/>
      <c r="QJT807" s="49"/>
      <c r="QJU807" s="49"/>
      <c r="QJV807" s="49"/>
      <c r="QJW807" s="49"/>
      <c r="QJX807" s="49"/>
      <c r="QJY807" s="49"/>
      <c r="QJZ807" s="49"/>
      <c r="QKA807" s="49"/>
      <c r="QKB807" s="49"/>
      <c r="QKC807" s="49"/>
      <c r="QKD807" s="49"/>
      <c r="QKE807" s="49"/>
      <c r="QKF807" s="49"/>
      <c r="QKG807" s="49"/>
      <c r="QKH807" s="49"/>
      <c r="QKI807" s="49"/>
      <c r="QKJ807" s="49"/>
      <c r="QKK807" s="49"/>
      <c r="QKL807" s="49"/>
      <c r="QKM807" s="49"/>
      <c r="QKN807" s="49"/>
      <c r="QKO807" s="49"/>
      <c r="QKP807" s="49"/>
      <c r="QKQ807" s="49"/>
      <c r="QKR807" s="49"/>
      <c r="QKS807" s="49"/>
      <c r="QKT807" s="49"/>
      <c r="QKU807" s="49"/>
      <c r="QKV807" s="49"/>
      <c r="QKW807" s="49"/>
      <c r="QKX807" s="49"/>
      <c r="QKY807" s="49"/>
      <c r="QKZ807" s="49"/>
      <c r="QLA807" s="49"/>
      <c r="QLB807" s="49"/>
      <c r="QLC807" s="49"/>
      <c r="QLD807" s="49"/>
      <c r="QLE807" s="49"/>
      <c r="QLF807" s="49"/>
      <c r="QLG807" s="49"/>
      <c r="QLH807" s="49"/>
      <c r="QLI807" s="49"/>
      <c r="QLJ807" s="49"/>
      <c r="QLK807" s="49"/>
      <c r="QLL807" s="49"/>
      <c r="QLM807" s="49"/>
      <c r="QLN807" s="49"/>
      <c r="QLO807" s="49"/>
      <c r="QLP807" s="49"/>
      <c r="QLQ807" s="49"/>
      <c r="QLR807" s="49"/>
      <c r="QLS807" s="49"/>
      <c r="QLT807" s="49"/>
      <c r="QLU807" s="49"/>
      <c r="QLV807" s="49"/>
      <c r="QLW807" s="49"/>
      <c r="QLX807" s="49"/>
      <c r="QLY807" s="49"/>
      <c r="QLZ807" s="49"/>
      <c r="QMA807" s="49"/>
      <c r="QMB807" s="49"/>
      <c r="QMC807" s="49"/>
      <c r="QMD807" s="49"/>
      <c r="QME807" s="49"/>
      <c r="QMF807" s="49"/>
      <c r="QMG807" s="49"/>
      <c r="QMH807" s="49"/>
      <c r="QMI807" s="49"/>
      <c r="QMJ807" s="49"/>
      <c r="QMK807" s="49"/>
      <c r="QML807" s="49"/>
      <c r="QMM807" s="49"/>
      <c r="QMN807" s="49"/>
      <c r="QMO807" s="49"/>
      <c r="QMP807" s="49"/>
      <c r="QMQ807" s="49"/>
      <c r="QMR807" s="49"/>
      <c r="QMS807" s="49"/>
      <c r="QMT807" s="49"/>
      <c r="QMU807" s="49"/>
      <c r="QMV807" s="49"/>
      <c r="QMW807" s="49"/>
      <c r="QMX807" s="49"/>
      <c r="QMY807" s="49"/>
      <c r="QMZ807" s="49"/>
      <c r="QNA807" s="49"/>
      <c r="QNB807" s="49"/>
      <c r="QNC807" s="49"/>
      <c r="QND807" s="49"/>
      <c r="QNE807" s="49"/>
      <c r="QNF807" s="49"/>
      <c r="QNG807" s="49"/>
      <c r="QNH807" s="49"/>
      <c r="QNI807" s="49"/>
      <c r="QNJ807" s="49"/>
      <c r="QNK807" s="49"/>
      <c r="QNL807" s="49"/>
      <c r="QNM807" s="49"/>
      <c r="QNN807" s="49"/>
      <c r="QNO807" s="49"/>
      <c r="QNP807" s="49"/>
      <c r="QNQ807" s="49"/>
      <c r="QNR807" s="49"/>
      <c r="QNS807" s="49"/>
      <c r="QNT807" s="49"/>
      <c r="QNU807" s="49"/>
      <c r="QNV807" s="49"/>
      <c r="QNW807" s="49"/>
      <c r="QNX807" s="49"/>
      <c r="QNY807" s="49"/>
      <c r="QNZ807" s="49"/>
      <c r="QOA807" s="49"/>
      <c r="QOB807" s="49"/>
      <c r="QOC807" s="49"/>
      <c r="QOD807" s="49"/>
      <c r="QOE807" s="49"/>
      <c r="QOF807" s="49"/>
      <c r="QOG807" s="49"/>
      <c r="QOH807" s="49"/>
      <c r="QOI807" s="49"/>
      <c r="QOJ807" s="49"/>
      <c r="QOK807" s="49"/>
      <c r="QOL807" s="49"/>
      <c r="QOM807" s="49"/>
      <c r="QON807" s="49"/>
      <c r="QOO807" s="49"/>
      <c r="QOP807" s="49"/>
      <c r="QOQ807" s="49"/>
      <c r="QOR807" s="49"/>
      <c r="QOS807" s="49"/>
      <c r="QOT807" s="49"/>
      <c r="QOU807" s="49"/>
      <c r="QOV807" s="49"/>
      <c r="QOW807" s="49"/>
      <c r="QOX807" s="49"/>
      <c r="QOY807" s="49"/>
      <c r="QOZ807" s="49"/>
      <c r="QPA807" s="49"/>
      <c r="QPB807" s="49"/>
      <c r="QPC807" s="49"/>
      <c r="QPD807" s="49"/>
      <c r="QPE807" s="49"/>
      <c r="QPF807" s="49"/>
      <c r="QPG807" s="49"/>
      <c r="QPH807" s="49"/>
      <c r="QPI807" s="49"/>
      <c r="QPJ807" s="49"/>
      <c r="QPK807" s="49"/>
      <c r="QPL807" s="49"/>
      <c r="QPM807" s="49"/>
      <c r="QPN807" s="49"/>
      <c r="QPO807" s="49"/>
      <c r="QPP807" s="49"/>
      <c r="QPQ807" s="49"/>
      <c r="QPR807" s="49"/>
      <c r="QPS807" s="49"/>
      <c r="QPT807" s="49"/>
      <c r="QPU807" s="49"/>
      <c r="QPV807" s="49"/>
      <c r="QPW807" s="49"/>
      <c r="QPX807" s="49"/>
      <c r="QPY807" s="49"/>
      <c r="QPZ807" s="49"/>
      <c r="QQA807" s="49"/>
      <c r="QQB807" s="49"/>
      <c r="QQC807" s="49"/>
      <c r="QQD807" s="49"/>
      <c r="QQE807" s="49"/>
      <c r="QQF807" s="49"/>
      <c r="QQG807" s="49"/>
      <c r="QQH807" s="49"/>
      <c r="QQI807" s="49"/>
      <c r="QQJ807" s="49"/>
      <c r="QQK807" s="49"/>
      <c r="QQL807" s="49"/>
      <c r="QQM807" s="49"/>
      <c r="QQN807" s="49"/>
      <c r="QQO807" s="49"/>
      <c r="QQP807" s="49"/>
      <c r="QQQ807" s="49"/>
      <c r="QQR807" s="49"/>
      <c r="QQS807" s="49"/>
      <c r="QQT807" s="49"/>
      <c r="QQU807" s="49"/>
      <c r="QQV807" s="49"/>
      <c r="QQW807" s="49"/>
      <c r="QQX807" s="49"/>
      <c r="QQY807" s="49"/>
      <c r="QQZ807" s="49"/>
      <c r="QRA807" s="49"/>
      <c r="QRB807" s="49"/>
      <c r="QRC807" s="49"/>
      <c r="QRD807" s="49"/>
      <c r="QRE807" s="49"/>
      <c r="QRF807" s="49"/>
      <c r="QRG807" s="49"/>
      <c r="QRH807" s="49"/>
      <c r="QRI807" s="49"/>
      <c r="QRJ807" s="49"/>
      <c r="QRK807" s="49"/>
      <c r="QRL807" s="49"/>
      <c r="QRM807" s="49"/>
      <c r="QRN807" s="49"/>
      <c r="QRO807" s="49"/>
      <c r="QRP807" s="49"/>
      <c r="QRQ807" s="49"/>
      <c r="QRR807" s="49"/>
      <c r="QRS807" s="49"/>
      <c r="QRT807" s="49"/>
      <c r="QRU807" s="49"/>
      <c r="QRV807" s="49"/>
      <c r="QRW807" s="49"/>
      <c r="QRX807" s="49"/>
      <c r="QRY807" s="49"/>
      <c r="QRZ807" s="49"/>
      <c r="QSA807" s="49"/>
      <c r="QSB807" s="49"/>
      <c r="QSC807" s="49"/>
      <c r="QSD807" s="49"/>
      <c r="QSE807" s="49"/>
      <c r="QSF807" s="49"/>
      <c r="QSG807" s="49"/>
      <c r="QSH807" s="49"/>
      <c r="QSI807" s="49"/>
      <c r="QSJ807" s="49"/>
      <c r="QSK807" s="49"/>
      <c r="QSL807" s="49"/>
      <c r="QSM807" s="49"/>
      <c r="QSN807" s="49"/>
      <c r="QSO807" s="49"/>
      <c r="QSP807" s="49"/>
      <c r="QSQ807" s="49"/>
      <c r="QSR807" s="49"/>
      <c r="QSS807" s="49"/>
      <c r="QST807" s="49"/>
      <c r="QSU807" s="49"/>
      <c r="QSV807" s="49"/>
      <c r="QSW807" s="49"/>
      <c r="QSX807" s="49"/>
      <c r="QSY807" s="49"/>
      <c r="QSZ807" s="49"/>
      <c r="QTA807" s="49"/>
      <c r="QTB807" s="49"/>
      <c r="QTC807" s="49"/>
      <c r="QTD807" s="49"/>
      <c r="QTE807" s="49"/>
      <c r="QTF807" s="49"/>
      <c r="QTG807" s="49"/>
      <c r="QTH807" s="49"/>
      <c r="QTI807" s="49"/>
      <c r="QTJ807" s="49"/>
      <c r="QTK807" s="49"/>
      <c r="QTL807" s="49"/>
      <c r="QTM807" s="49"/>
      <c r="QTN807" s="49"/>
      <c r="QTO807" s="49"/>
      <c r="QTP807" s="49"/>
      <c r="QTQ807" s="49"/>
      <c r="QTR807" s="49"/>
      <c r="QTS807" s="49"/>
      <c r="QTT807" s="49"/>
      <c r="QTU807" s="49"/>
      <c r="QTV807" s="49"/>
      <c r="QTW807" s="49"/>
      <c r="QTX807" s="49"/>
      <c r="QTY807" s="49"/>
      <c r="QTZ807" s="49"/>
      <c r="QUA807" s="49"/>
      <c r="QUB807" s="49"/>
      <c r="QUC807" s="49"/>
      <c r="QUD807" s="49"/>
      <c r="QUE807" s="49"/>
      <c r="QUF807" s="49"/>
      <c r="QUG807" s="49"/>
      <c r="QUH807" s="49"/>
      <c r="QUI807" s="49"/>
      <c r="QUJ807" s="49"/>
      <c r="QUK807" s="49"/>
      <c r="QUL807" s="49"/>
      <c r="QUM807" s="49"/>
      <c r="QUN807" s="49"/>
      <c r="QUO807" s="49"/>
      <c r="QUP807" s="49"/>
      <c r="QUQ807" s="49"/>
      <c r="QUR807" s="49"/>
      <c r="QUS807" s="49"/>
      <c r="QUT807" s="49"/>
      <c r="QUU807" s="49"/>
      <c r="QUV807" s="49"/>
      <c r="QUW807" s="49"/>
      <c r="QUX807" s="49"/>
      <c r="QUY807" s="49"/>
      <c r="QUZ807" s="49"/>
      <c r="QVA807" s="49"/>
      <c r="QVB807" s="49"/>
      <c r="QVC807" s="49"/>
      <c r="QVD807" s="49"/>
      <c r="QVE807" s="49"/>
      <c r="QVF807" s="49"/>
      <c r="QVG807" s="49"/>
      <c r="QVH807" s="49"/>
      <c r="QVI807" s="49"/>
      <c r="QVJ807" s="49"/>
      <c r="QVK807" s="49"/>
      <c r="QVL807" s="49"/>
      <c r="QVM807" s="49"/>
      <c r="QVN807" s="49"/>
      <c r="QVO807" s="49"/>
      <c r="QVP807" s="49"/>
      <c r="QVQ807" s="49"/>
      <c r="QVR807" s="49"/>
      <c r="QVS807" s="49"/>
      <c r="QVT807" s="49"/>
      <c r="QVU807" s="49"/>
      <c r="QVV807" s="49"/>
      <c r="QVW807" s="49"/>
      <c r="QVX807" s="49"/>
      <c r="QVY807" s="49"/>
      <c r="QVZ807" s="49"/>
      <c r="QWA807" s="49"/>
      <c r="QWB807" s="49"/>
      <c r="QWC807" s="49"/>
      <c r="QWD807" s="49"/>
      <c r="QWE807" s="49"/>
      <c r="QWF807" s="49"/>
      <c r="QWG807" s="49"/>
      <c r="QWH807" s="49"/>
      <c r="QWI807" s="49"/>
      <c r="QWJ807" s="49"/>
      <c r="QWK807" s="49"/>
      <c r="QWL807" s="49"/>
      <c r="QWM807" s="49"/>
      <c r="QWN807" s="49"/>
      <c r="QWO807" s="49"/>
      <c r="QWP807" s="49"/>
      <c r="QWQ807" s="49"/>
      <c r="QWR807" s="49"/>
      <c r="QWS807" s="49"/>
      <c r="QWT807" s="49"/>
      <c r="QWU807" s="49"/>
      <c r="QWV807" s="49"/>
      <c r="QWW807" s="49"/>
      <c r="QWX807" s="49"/>
      <c r="QWY807" s="49"/>
      <c r="QWZ807" s="49"/>
      <c r="QXA807" s="49"/>
      <c r="QXB807" s="49"/>
      <c r="QXC807" s="49"/>
      <c r="QXD807" s="49"/>
      <c r="QXE807" s="49"/>
      <c r="QXF807" s="49"/>
      <c r="QXG807" s="49"/>
      <c r="QXH807" s="49"/>
      <c r="QXI807" s="49"/>
      <c r="QXJ807" s="49"/>
      <c r="QXK807" s="49"/>
      <c r="QXL807" s="49"/>
      <c r="QXM807" s="49"/>
      <c r="QXN807" s="49"/>
      <c r="QXO807" s="49"/>
      <c r="QXP807" s="49"/>
      <c r="QXQ807" s="49"/>
      <c r="QXR807" s="49"/>
      <c r="QXS807" s="49"/>
      <c r="QXT807" s="49"/>
      <c r="QXU807" s="49"/>
      <c r="QXV807" s="49"/>
      <c r="QXW807" s="49"/>
      <c r="QXX807" s="49"/>
      <c r="QXY807" s="49"/>
      <c r="QXZ807" s="49"/>
      <c r="QYA807" s="49"/>
      <c r="QYB807" s="49"/>
      <c r="QYC807" s="49"/>
      <c r="QYD807" s="49"/>
      <c r="QYE807" s="49"/>
      <c r="QYF807" s="49"/>
      <c r="QYG807" s="49"/>
      <c r="QYH807" s="49"/>
      <c r="QYI807" s="49"/>
      <c r="QYJ807" s="49"/>
      <c r="QYK807" s="49"/>
      <c r="QYL807" s="49"/>
      <c r="QYM807" s="49"/>
      <c r="QYN807" s="49"/>
      <c r="QYO807" s="49"/>
      <c r="QYP807" s="49"/>
      <c r="QYQ807" s="49"/>
      <c r="QYR807" s="49"/>
      <c r="QYS807" s="49"/>
      <c r="QYT807" s="49"/>
      <c r="QYU807" s="49"/>
      <c r="QYV807" s="49"/>
      <c r="QYW807" s="49"/>
      <c r="QYX807" s="49"/>
      <c r="QYY807" s="49"/>
      <c r="QYZ807" s="49"/>
      <c r="QZA807" s="49"/>
      <c r="QZB807" s="49"/>
      <c r="QZC807" s="49"/>
      <c r="QZD807" s="49"/>
      <c r="QZE807" s="49"/>
      <c r="QZF807" s="49"/>
      <c r="QZG807" s="49"/>
      <c r="QZH807" s="49"/>
      <c r="QZI807" s="49"/>
      <c r="QZJ807" s="49"/>
      <c r="QZK807" s="49"/>
      <c r="QZL807" s="49"/>
      <c r="QZM807" s="49"/>
      <c r="QZN807" s="49"/>
      <c r="QZO807" s="49"/>
      <c r="QZP807" s="49"/>
      <c r="QZQ807" s="49"/>
      <c r="QZR807" s="49"/>
      <c r="QZS807" s="49"/>
      <c r="QZT807" s="49"/>
      <c r="QZU807" s="49"/>
      <c r="QZV807" s="49"/>
      <c r="QZW807" s="49"/>
      <c r="QZX807" s="49"/>
      <c r="QZY807" s="49"/>
      <c r="QZZ807" s="49"/>
      <c r="RAA807" s="49"/>
      <c r="RAB807" s="49"/>
      <c r="RAC807" s="49"/>
      <c r="RAD807" s="49"/>
      <c r="RAE807" s="49"/>
      <c r="RAF807" s="49"/>
      <c r="RAG807" s="49"/>
      <c r="RAH807" s="49"/>
      <c r="RAI807" s="49"/>
      <c r="RAJ807" s="49"/>
      <c r="RAK807" s="49"/>
      <c r="RAL807" s="49"/>
      <c r="RAM807" s="49"/>
      <c r="RAN807" s="49"/>
      <c r="RAO807" s="49"/>
      <c r="RAP807" s="49"/>
      <c r="RAQ807" s="49"/>
      <c r="RAR807" s="49"/>
      <c r="RAS807" s="49"/>
      <c r="RAT807" s="49"/>
      <c r="RAU807" s="49"/>
      <c r="RAV807" s="49"/>
      <c r="RAW807" s="49"/>
      <c r="RAX807" s="49"/>
      <c r="RAY807" s="49"/>
      <c r="RAZ807" s="49"/>
      <c r="RBA807" s="49"/>
      <c r="RBB807" s="49"/>
      <c r="RBC807" s="49"/>
      <c r="RBD807" s="49"/>
      <c r="RBE807" s="49"/>
      <c r="RBF807" s="49"/>
      <c r="RBG807" s="49"/>
      <c r="RBH807" s="49"/>
      <c r="RBI807" s="49"/>
      <c r="RBJ807" s="49"/>
      <c r="RBK807" s="49"/>
      <c r="RBL807" s="49"/>
      <c r="RBM807" s="49"/>
      <c r="RBN807" s="49"/>
      <c r="RBO807" s="49"/>
      <c r="RBP807" s="49"/>
      <c r="RBQ807" s="49"/>
      <c r="RBR807" s="49"/>
      <c r="RBS807" s="49"/>
      <c r="RBT807" s="49"/>
      <c r="RBU807" s="49"/>
      <c r="RBV807" s="49"/>
      <c r="RBW807" s="49"/>
      <c r="RBX807" s="49"/>
      <c r="RBY807" s="49"/>
      <c r="RBZ807" s="49"/>
      <c r="RCA807" s="49"/>
      <c r="RCB807" s="49"/>
      <c r="RCC807" s="49"/>
      <c r="RCD807" s="49"/>
      <c r="RCE807" s="49"/>
      <c r="RCF807" s="49"/>
      <c r="RCG807" s="49"/>
      <c r="RCH807" s="49"/>
      <c r="RCI807" s="49"/>
      <c r="RCJ807" s="49"/>
      <c r="RCK807" s="49"/>
      <c r="RCL807" s="49"/>
      <c r="RCM807" s="49"/>
      <c r="RCN807" s="49"/>
      <c r="RCO807" s="49"/>
      <c r="RCP807" s="49"/>
      <c r="RCQ807" s="49"/>
      <c r="RCR807" s="49"/>
      <c r="RCS807" s="49"/>
      <c r="RCT807" s="49"/>
      <c r="RCU807" s="49"/>
      <c r="RCV807" s="49"/>
      <c r="RCW807" s="49"/>
      <c r="RCX807" s="49"/>
      <c r="RCY807" s="49"/>
      <c r="RCZ807" s="49"/>
      <c r="RDA807" s="49"/>
      <c r="RDB807" s="49"/>
      <c r="RDC807" s="49"/>
      <c r="RDD807" s="49"/>
      <c r="RDE807" s="49"/>
      <c r="RDF807" s="49"/>
      <c r="RDG807" s="49"/>
      <c r="RDH807" s="49"/>
      <c r="RDI807" s="49"/>
      <c r="RDJ807" s="49"/>
      <c r="RDK807" s="49"/>
      <c r="RDL807" s="49"/>
      <c r="RDM807" s="49"/>
      <c r="RDN807" s="49"/>
      <c r="RDO807" s="49"/>
      <c r="RDP807" s="49"/>
      <c r="RDQ807" s="49"/>
      <c r="RDR807" s="49"/>
      <c r="RDS807" s="49"/>
      <c r="RDT807" s="49"/>
      <c r="RDU807" s="49"/>
      <c r="RDV807" s="49"/>
      <c r="RDW807" s="49"/>
      <c r="RDX807" s="49"/>
      <c r="RDY807" s="49"/>
      <c r="RDZ807" s="49"/>
      <c r="REA807" s="49"/>
      <c r="REB807" s="49"/>
      <c r="REC807" s="49"/>
      <c r="RED807" s="49"/>
      <c r="REE807" s="49"/>
      <c r="REF807" s="49"/>
      <c r="REG807" s="49"/>
      <c r="REH807" s="49"/>
      <c r="REI807" s="49"/>
      <c r="REJ807" s="49"/>
      <c r="REK807" s="49"/>
      <c r="REL807" s="49"/>
      <c r="REM807" s="49"/>
      <c r="REN807" s="49"/>
      <c r="REO807" s="49"/>
      <c r="REP807" s="49"/>
      <c r="REQ807" s="49"/>
      <c r="RER807" s="49"/>
      <c r="RES807" s="49"/>
      <c r="RET807" s="49"/>
      <c r="REU807" s="49"/>
      <c r="REV807" s="49"/>
      <c r="REW807" s="49"/>
      <c r="REX807" s="49"/>
      <c r="REY807" s="49"/>
      <c r="REZ807" s="49"/>
      <c r="RFA807" s="49"/>
      <c r="RFB807" s="49"/>
      <c r="RFC807" s="49"/>
      <c r="RFD807" s="49"/>
      <c r="RFE807" s="49"/>
      <c r="RFF807" s="49"/>
      <c r="RFG807" s="49"/>
      <c r="RFH807" s="49"/>
      <c r="RFI807" s="49"/>
      <c r="RFJ807" s="49"/>
      <c r="RFK807" s="49"/>
      <c r="RFL807" s="49"/>
      <c r="RFM807" s="49"/>
      <c r="RFN807" s="49"/>
      <c r="RFO807" s="49"/>
      <c r="RFP807" s="49"/>
      <c r="RFQ807" s="49"/>
      <c r="RFR807" s="49"/>
      <c r="RFS807" s="49"/>
      <c r="RFT807" s="49"/>
      <c r="RFU807" s="49"/>
      <c r="RFV807" s="49"/>
      <c r="RFW807" s="49"/>
      <c r="RFX807" s="49"/>
      <c r="RFY807" s="49"/>
      <c r="RFZ807" s="49"/>
      <c r="RGA807" s="49"/>
      <c r="RGB807" s="49"/>
      <c r="RGC807" s="49"/>
      <c r="RGD807" s="49"/>
      <c r="RGE807" s="49"/>
      <c r="RGF807" s="49"/>
      <c r="RGG807" s="49"/>
      <c r="RGH807" s="49"/>
      <c r="RGI807" s="49"/>
      <c r="RGJ807" s="49"/>
      <c r="RGK807" s="49"/>
      <c r="RGL807" s="49"/>
      <c r="RGM807" s="49"/>
      <c r="RGN807" s="49"/>
      <c r="RGO807" s="49"/>
      <c r="RGP807" s="49"/>
      <c r="RGQ807" s="49"/>
      <c r="RGR807" s="49"/>
      <c r="RGS807" s="49"/>
      <c r="RGT807" s="49"/>
      <c r="RGU807" s="49"/>
      <c r="RGV807" s="49"/>
      <c r="RGW807" s="49"/>
      <c r="RGX807" s="49"/>
      <c r="RGY807" s="49"/>
      <c r="RGZ807" s="49"/>
      <c r="RHA807" s="49"/>
      <c r="RHB807" s="49"/>
      <c r="RHC807" s="49"/>
      <c r="RHD807" s="49"/>
      <c r="RHE807" s="49"/>
      <c r="RHF807" s="49"/>
      <c r="RHG807" s="49"/>
      <c r="RHH807" s="49"/>
      <c r="RHI807" s="49"/>
      <c r="RHJ807" s="49"/>
      <c r="RHK807" s="49"/>
      <c r="RHL807" s="49"/>
      <c r="RHM807" s="49"/>
      <c r="RHN807" s="49"/>
      <c r="RHO807" s="49"/>
      <c r="RHP807" s="49"/>
      <c r="RHQ807" s="49"/>
      <c r="RHR807" s="49"/>
      <c r="RHS807" s="49"/>
      <c r="RHT807" s="49"/>
      <c r="RHU807" s="49"/>
      <c r="RHV807" s="49"/>
      <c r="RHW807" s="49"/>
      <c r="RHX807" s="49"/>
      <c r="RHY807" s="49"/>
      <c r="RHZ807" s="49"/>
      <c r="RIA807" s="49"/>
      <c r="RIB807" s="49"/>
      <c r="RIC807" s="49"/>
      <c r="RID807" s="49"/>
      <c r="RIE807" s="49"/>
      <c r="RIF807" s="49"/>
      <c r="RIG807" s="49"/>
      <c r="RIH807" s="49"/>
      <c r="RII807" s="49"/>
      <c r="RIJ807" s="49"/>
      <c r="RIK807" s="49"/>
      <c r="RIL807" s="49"/>
      <c r="RIM807" s="49"/>
      <c r="RIN807" s="49"/>
      <c r="RIO807" s="49"/>
      <c r="RIP807" s="49"/>
      <c r="RIQ807" s="49"/>
      <c r="RIR807" s="49"/>
      <c r="RIS807" s="49"/>
      <c r="RIT807" s="49"/>
      <c r="RIU807" s="49"/>
      <c r="RIV807" s="49"/>
      <c r="RIW807" s="49"/>
      <c r="RIX807" s="49"/>
      <c r="RIY807" s="49"/>
      <c r="RIZ807" s="49"/>
      <c r="RJA807" s="49"/>
      <c r="RJB807" s="49"/>
      <c r="RJC807" s="49"/>
      <c r="RJD807" s="49"/>
      <c r="RJE807" s="49"/>
      <c r="RJF807" s="49"/>
      <c r="RJG807" s="49"/>
      <c r="RJH807" s="49"/>
      <c r="RJI807" s="49"/>
      <c r="RJJ807" s="49"/>
      <c r="RJK807" s="49"/>
      <c r="RJL807" s="49"/>
      <c r="RJM807" s="49"/>
      <c r="RJN807" s="49"/>
      <c r="RJO807" s="49"/>
      <c r="RJP807" s="49"/>
      <c r="RJQ807" s="49"/>
      <c r="RJR807" s="49"/>
      <c r="RJS807" s="49"/>
      <c r="RJT807" s="49"/>
      <c r="RJU807" s="49"/>
      <c r="RJV807" s="49"/>
      <c r="RJW807" s="49"/>
      <c r="RJX807" s="49"/>
      <c r="RJY807" s="49"/>
      <c r="RJZ807" s="49"/>
      <c r="RKA807" s="49"/>
      <c r="RKB807" s="49"/>
      <c r="RKC807" s="49"/>
      <c r="RKD807" s="49"/>
      <c r="RKE807" s="49"/>
      <c r="RKF807" s="49"/>
      <c r="RKG807" s="49"/>
      <c r="RKH807" s="49"/>
      <c r="RKI807" s="49"/>
      <c r="RKJ807" s="49"/>
      <c r="RKK807" s="49"/>
      <c r="RKL807" s="49"/>
      <c r="RKM807" s="49"/>
      <c r="RKN807" s="49"/>
      <c r="RKO807" s="49"/>
      <c r="RKP807" s="49"/>
      <c r="RKQ807" s="49"/>
      <c r="RKR807" s="49"/>
      <c r="RKS807" s="49"/>
      <c r="RKT807" s="49"/>
      <c r="RKU807" s="49"/>
      <c r="RKV807" s="49"/>
      <c r="RKW807" s="49"/>
      <c r="RKX807" s="49"/>
      <c r="RKY807" s="49"/>
      <c r="RKZ807" s="49"/>
      <c r="RLA807" s="49"/>
      <c r="RLB807" s="49"/>
      <c r="RLC807" s="49"/>
      <c r="RLD807" s="49"/>
      <c r="RLE807" s="49"/>
      <c r="RLF807" s="49"/>
      <c r="RLG807" s="49"/>
      <c r="RLH807" s="49"/>
      <c r="RLI807" s="49"/>
      <c r="RLJ807" s="49"/>
      <c r="RLK807" s="49"/>
      <c r="RLL807" s="49"/>
      <c r="RLM807" s="49"/>
      <c r="RLN807" s="49"/>
      <c r="RLO807" s="49"/>
      <c r="RLP807" s="49"/>
      <c r="RLQ807" s="49"/>
      <c r="RLR807" s="49"/>
      <c r="RLS807" s="49"/>
      <c r="RLT807" s="49"/>
      <c r="RLU807" s="49"/>
      <c r="RLV807" s="49"/>
      <c r="RLW807" s="49"/>
      <c r="RLX807" s="49"/>
      <c r="RLY807" s="49"/>
      <c r="RLZ807" s="49"/>
      <c r="RMA807" s="49"/>
      <c r="RMB807" s="49"/>
      <c r="RMC807" s="49"/>
      <c r="RMD807" s="49"/>
      <c r="RME807" s="49"/>
      <c r="RMF807" s="49"/>
      <c r="RMG807" s="49"/>
      <c r="RMH807" s="49"/>
      <c r="RMI807" s="49"/>
      <c r="RMJ807" s="49"/>
      <c r="RMK807" s="49"/>
      <c r="RML807" s="49"/>
      <c r="RMM807" s="49"/>
      <c r="RMN807" s="49"/>
      <c r="RMO807" s="49"/>
      <c r="RMP807" s="49"/>
      <c r="RMQ807" s="49"/>
      <c r="RMR807" s="49"/>
      <c r="RMS807" s="49"/>
      <c r="RMT807" s="49"/>
      <c r="RMU807" s="49"/>
      <c r="RMV807" s="49"/>
      <c r="RMW807" s="49"/>
      <c r="RMX807" s="49"/>
      <c r="RMY807" s="49"/>
      <c r="RMZ807" s="49"/>
      <c r="RNA807" s="49"/>
      <c r="RNB807" s="49"/>
      <c r="RNC807" s="49"/>
      <c r="RND807" s="49"/>
      <c r="RNE807" s="49"/>
      <c r="RNF807" s="49"/>
      <c r="RNG807" s="49"/>
      <c r="RNH807" s="49"/>
      <c r="RNI807" s="49"/>
      <c r="RNJ807" s="49"/>
      <c r="RNK807" s="49"/>
      <c r="RNL807" s="49"/>
      <c r="RNM807" s="49"/>
      <c r="RNN807" s="49"/>
      <c r="RNO807" s="49"/>
      <c r="RNP807" s="49"/>
      <c r="RNQ807" s="49"/>
      <c r="RNR807" s="49"/>
      <c r="RNS807" s="49"/>
      <c r="RNT807" s="49"/>
      <c r="RNU807" s="49"/>
      <c r="RNV807" s="49"/>
      <c r="RNW807" s="49"/>
      <c r="RNX807" s="49"/>
      <c r="RNY807" s="49"/>
      <c r="RNZ807" s="49"/>
      <c r="ROA807" s="49"/>
      <c r="ROB807" s="49"/>
      <c r="ROC807" s="49"/>
      <c r="ROD807" s="49"/>
      <c r="ROE807" s="49"/>
      <c r="ROF807" s="49"/>
      <c r="ROG807" s="49"/>
      <c r="ROH807" s="49"/>
      <c r="ROI807" s="49"/>
      <c r="ROJ807" s="49"/>
      <c r="ROK807" s="49"/>
      <c r="ROL807" s="49"/>
      <c r="ROM807" s="49"/>
      <c r="RON807" s="49"/>
      <c r="ROO807" s="49"/>
      <c r="ROP807" s="49"/>
      <c r="ROQ807" s="49"/>
      <c r="ROR807" s="49"/>
      <c r="ROS807" s="49"/>
      <c r="ROT807" s="49"/>
      <c r="ROU807" s="49"/>
      <c r="ROV807" s="49"/>
      <c r="ROW807" s="49"/>
      <c r="ROX807" s="49"/>
      <c r="ROY807" s="49"/>
      <c r="ROZ807" s="49"/>
      <c r="RPA807" s="49"/>
      <c r="RPB807" s="49"/>
      <c r="RPC807" s="49"/>
      <c r="RPD807" s="49"/>
      <c r="RPE807" s="49"/>
      <c r="RPF807" s="49"/>
      <c r="RPG807" s="49"/>
      <c r="RPH807" s="49"/>
      <c r="RPI807" s="49"/>
      <c r="RPJ807" s="49"/>
      <c r="RPK807" s="49"/>
      <c r="RPL807" s="49"/>
      <c r="RPM807" s="49"/>
      <c r="RPN807" s="49"/>
      <c r="RPO807" s="49"/>
      <c r="RPP807" s="49"/>
      <c r="RPQ807" s="49"/>
      <c r="RPR807" s="49"/>
      <c r="RPS807" s="49"/>
      <c r="RPT807" s="49"/>
      <c r="RPU807" s="49"/>
      <c r="RPV807" s="49"/>
      <c r="RPW807" s="49"/>
      <c r="RPX807" s="49"/>
      <c r="RPY807" s="49"/>
      <c r="RPZ807" s="49"/>
      <c r="RQA807" s="49"/>
      <c r="RQB807" s="49"/>
      <c r="RQC807" s="49"/>
      <c r="RQD807" s="49"/>
      <c r="RQE807" s="49"/>
      <c r="RQF807" s="49"/>
      <c r="RQG807" s="49"/>
      <c r="RQH807" s="49"/>
      <c r="RQI807" s="49"/>
      <c r="RQJ807" s="49"/>
      <c r="RQK807" s="49"/>
      <c r="RQL807" s="49"/>
      <c r="RQM807" s="49"/>
      <c r="RQN807" s="49"/>
      <c r="RQO807" s="49"/>
      <c r="RQP807" s="49"/>
      <c r="RQQ807" s="49"/>
      <c r="RQR807" s="49"/>
      <c r="RQS807" s="49"/>
      <c r="RQT807" s="49"/>
      <c r="RQU807" s="49"/>
      <c r="RQV807" s="49"/>
      <c r="RQW807" s="49"/>
      <c r="RQX807" s="49"/>
      <c r="RQY807" s="49"/>
      <c r="RQZ807" s="49"/>
      <c r="RRA807" s="49"/>
      <c r="RRB807" s="49"/>
      <c r="RRC807" s="49"/>
      <c r="RRD807" s="49"/>
      <c r="RRE807" s="49"/>
      <c r="RRF807" s="49"/>
      <c r="RRG807" s="49"/>
      <c r="RRH807" s="49"/>
      <c r="RRI807" s="49"/>
      <c r="RRJ807" s="49"/>
      <c r="RRK807" s="49"/>
      <c r="RRL807" s="49"/>
      <c r="RRM807" s="49"/>
      <c r="RRN807" s="49"/>
      <c r="RRO807" s="49"/>
      <c r="RRP807" s="49"/>
      <c r="RRQ807" s="49"/>
      <c r="RRR807" s="49"/>
      <c r="RRS807" s="49"/>
      <c r="RRT807" s="49"/>
      <c r="RRU807" s="49"/>
      <c r="RRV807" s="49"/>
      <c r="RRW807" s="49"/>
      <c r="RRX807" s="49"/>
      <c r="RRY807" s="49"/>
      <c r="RRZ807" s="49"/>
      <c r="RSA807" s="49"/>
      <c r="RSB807" s="49"/>
      <c r="RSC807" s="49"/>
      <c r="RSD807" s="49"/>
      <c r="RSE807" s="49"/>
      <c r="RSF807" s="49"/>
      <c r="RSG807" s="49"/>
      <c r="RSH807" s="49"/>
      <c r="RSI807" s="49"/>
      <c r="RSJ807" s="49"/>
      <c r="RSK807" s="49"/>
      <c r="RSL807" s="49"/>
      <c r="RSM807" s="49"/>
      <c r="RSN807" s="49"/>
      <c r="RSO807" s="49"/>
      <c r="RSP807" s="49"/>
      <c r="RSQ807" s="49"/>
      <c r="RSR807" s="49"/>
      <c r="RSS807" s="49"/>
      <c r="RST807" s="49"/>
      <c r="RSU807" s="49"/>
      <c r="RSV807" s="49"/>
      <c r="RSW807" s="49"/>
      <c r="RSX807" s="49"/>
      <c r="RSY807" s="49"/>
      <c r="RSZ807" s="49"/>
      <c r="RTA807" s="49"/>
      <c r="RTB807" s="49"/>
      <c r="RTC807" s="49"/>
      <c r="RTD807" s="49"/>
      <c r="RTE807" s="49"/>
      <c r="RTF807" s="49"/>
      <c r="RTG807" s="49"/>
      <c r="RTH807" s="49"/>
      <c r="RTI807" s="49"/>
      <c r="RTJ807" s="49"/>
      <c r="RTK807" s="49"/>
      <c r="RTL807" s="49"/>
      <c r="RTM807" s="49"/>
      <c r="RTN807" s="49"/>
      <c r="RTO807" s="49"/>
      <c r="RTP807" s="49"/>
      <c r="RTQ807" s="49"/>
      <c r="RTR807" s="49"/>
      <c r="RTS807" s="49"/>
      <c r="RTT807" s="49"/>
      <c r="RTU807" s="49"/>
      <c r="RTV807" s="49"/>
      <c r="RTW807" s="49"/>
      <c r="RTX807" s="49"/>
      <c r="RTY807" s="49"/>
      <c r="RTZ807" s="49"/>
      <c r="RUA807" s="49"/>
      <c r="RUB807" s="49"/>
      <c r="RUC807" s="49"/>
      <c r="RUD807" s="49"/>
      <c r="RUE807" s="49"/>
      <c r="RUF807" s="49"/>
      <c r="RUG807" s="49"/>
      <c r="RUH807" s="49"/>
      <c r="RUI807" s="49"/>
      <c r="RUJ807" s="49"/>
      <c r="RUK807" s="49"/>
      <c r="RUL807" s="49"/>
      <c r="RUM807" s="49"/>
      <c r="RUN807" s="49"/>
      <c r="RUO807" s="49"/>
      <c r="RUP807" s="49"/>
      <c r="RUQ807" s="49"/>
      <c r="RUR807" s="49"/>
      <c r="RUS807" s="49"/>
      <c r="RUT807" s="49"/>
      <c r="RUU807" s="49"/>
      <c r="RUV807" s="49"/>
      <c r="RUW807" s="49"/>
      <c r="RUX807" s="49"/>
      <c r="RUY807" s="49"/>
      <c r="RUZ807" s="49"/>
      <c r="RVA807" s="49"/>
      <c r="RVB807" s="49"/>
      <c r="RVC807" s="49"/>
      <c r="RVD807" s="49"/>
      <c r="RVE807" s="49"/>
      <c r="RVF807" s="49"/>
      <c r="RVG807" s="49"/>
      <c r="RVH807" s="49"/>
      <c r="RVI807" s="49"/>
      <c r="RVJ807" s="49"/>
      <c r="RVK807" s="49"/>
      <c r="RVL807" s="49"/>
      <c r="RVM807" s="49"/>
      <c r="RVN807" s="49"/>
      <c r="RVO807" s="49"/>
      <c r="RVP807" s="49"/>
      <c r="RVQ807" s="49"/>
      <c r="RVR807" s="49"/>
      <c r="RVS807" s="49"/>
      <c r="RVT807" s="49"/>
      <c r="RVU807" s="49"/>
      <c r="RVV807" s="49"/>
      <c r="RVW807" s="49"/>
      <c r="RVX807" s="49"/>
      <c r="RVY807" s="49"/>
      <c r="RVZ807" s="49"/>
      <c r="RWA807" s="49"/>
      <c r="RWB807" s="49"/>
      <c r="RWC807" s="49"/>
      <c r="RWD807" s="49"/>
      <c r="RWE807" s="49"/>
      <c r="RWF807" s="49"/>
      <c r="RWG807" s="49"/>
      <c r="RWH807" s="49"/>
      <c r="RWI807" s="49"/>
      <c r="RWJ807" s="49"/>
      <c r="RWK807" s="49"/>
      <c r="RWL807" s="49"/>
      <c r="RWM807" s="49"/>
      <c r="RWN807" s="49"/>
      <c r="RWO807" s="49"/>
      <c r="RWP807" s="49"/>
      <c r="RWQ807" s="49"/>
      <c r="RWR807" s="49"/>
      <c r="RWS807" s="49"/>
      <c r="RWT807" s="49"/>
      <c r="RWU807" s="49"/>
      <c r="RWV807" s="49"/>
      <c r="RWW807" s="49"/>
      <c r="RWX807" s="49"/>
      <c r="RWY807" s="49"/>
      <c r="RWZ807" s="49"/>
      <c r="RXA807" s="49"/>
      <c r="RXB807" s="49"/>
      <c r="RXC807" s="49"/>
      <c r="RXD807" s="49"/>
      <c r="RXE807" s="49"/>
      <c r="RXF807" s="49"/>
      <c r="RXG807" s="49"/>
      <c r="RXH807" s="49"/>
      <c r="RXI807" s="49"/>
      <c r="RXJ807" s="49"/>
      <c r="RXK807" s="49"/>
      <c r="RXL807" s="49"/>
      <c r="RXM807" s="49"/>
      <c r="RXN807" s="49"/>
      <c r="RXO807" s="49"/>
      <c r="RXP807" s="49"/>
      <c r="RXQ807" s="49"/>
      <c r="RXR807" s="49"/>
      <c r="RXS807" s="49"/>
      <c r="RXT807" s="49"/>
      <c r="RXU807" s="49"/>
      <c r="RXV807" s="49"/>
      <c r="RXW807" s="49"/>
      <c r="RXX807" s="49"/>
      <c r="RXY807" s="49"/>
      <c r="RXZ807" s="49"/>
      <c r="RYA807" s="49"/>
      <c r="RYB807" s="49"/>
      <c r="RYC807" s="49"/>
      <c r="RYD807" s="49"/>
      <c r="RYE807" s="49"/>
      <c r="RYF807" s="49"/>
      <c r="RYG807" s="49"/>
      <c r="RYH807" s="49"/>
      <c r="RYI807" s="49"/>
      <c r="RYJ807" s="49"/>
      <c r="RYK807" s="49"/>
      <c r="RYL807" s="49"/>
      <c r="RYM807" s="49"/>
      <c r="RYN807" s="49"/>
      <c r="RYO807" s="49"/>
      <c r="RYP807" s="49"/>
      <c r="RYQ807" s="49"/>
      <c r="RYR807" s="49"/>
      <c r="RYS807" s="49"/>
      <c r="RYT807" s="49"/>
      <c r="RYU807" s="49"/>
      <c r="RYV807" s="49"/>
      <c r="RYW807" s="49"/>
      <c r="RYX807" s="49"/>
      <c r="RYY807" s="49"/>
      <c r="RYZ807" s="49"/>
      <c r="RZA807" s="49"/>
      <c r="RZB807" s="49"/>
      <c r="RZC807" s="49"/>
      <c r="RZD807" s="49"/>
      <c r="RZE807" s="49"/>
      <c r="RZF807" s="49"/>
      <c r="RZG807" s="49"/>
      <c r="RZH807" s="49"/>
      <c r="RZI807" s="49"/>
      <c r="RZJ807" s="49"/>
      <c r="RZK807" s="49"/>
      <c r="RZL807" s="49"/>
      <c r="RZM807" s="49"/>
      <c r="RZN807" s="49"/>
      <c r="RZO807" s="49"/>
      <c r="RZP807" s="49"/>
      <c r="RZQ807" s="49"/>
      <c r="RZR807" s="49"/>
      <c r="RZS807" s="49"/>
      <c r="RZT807" s="49"/>
      <c r="RZU807" s="49"/>
      <c r="RZV807" s="49"/>
      <c r="RZW807" s="49"/>
      <c r="RZX807" s="49"/>
      <c r="RZY807" s="49"/>
      <c r="RZZ807" s="49"/>
      <c r="SAA807" s="49"/>
      <c r="SAB807" s="49"/>
      <c r="SAC807" s="49"/>
      <c r="SAD807" s="49"/>
      <c r="SAE807" s="49"/>
      <c r="SAF807" s="49"/>
      <c r="SAG807" s="49"/>
      <c r="SAH807" s="49"/>
      <c r="SAI807" s="49"/>
      <c r="SAJ807" s="49"/>
      <c r="SAK807" s="49"/>
      <c r="SAL807" s="49"/>
      <c r="SAM807" s="49"/>
      <c r="SAN807" s="49"/>
      <c r="SAO807" s="49"/>
      <c r="SAP807" s="49"/>
      <c r="SAQ807" s="49"/>
      <c r="SAR807" s="49"/>
      <c r="SAS807" s="49"/>
      <c r="SAT807" s="49"/>
      <c r="SAU807" s="49"/>
      <c r="SAV807" s="49"/>
      <c r="SAW807" s="49"/>
      <c r="SAX807" s="49"/>
      <c r="SAY807" s="49"/>
      <c r="SAZ807" s="49"/>
      <c r="SBA807" s="49"/>
      <c r="SBB807" s="49"/>
      <c r="SBC807" s="49"/>
      <c r="SBD807" s="49"/>
      <c r="SBE807" s="49"/>
      <c r="SBF807" s="49"/>
      <c r="SBG807" s="49"/>
      <c r="SBH807" s="49"/>
      <c r="SBI807" s="49"/>
      <c r="SBJ807" s="49"/>
      <c r="SBK807" s="49"/>
      <c r="SBL807" s="49"/>
      <c r="SBM807" s="49"/>
      <c r="SBN807" s="49"/>
      <c r="SBO807" s="49"/>
      <c r="SBP807" s="49"/>
      <c r="SBQ807" s="49"/>
      <c r="SBR807" s="49"/>
      <c r="SBS807" s="49"/>
      <c r="SBT807" s="49"/>
      <c r="SBU807" s="49"/>
      <c r="SBV807" s="49"/>
      <c r="SBW807" s="49"/>
      <c r="SBX807" s="49"/>
      <c r="SBY807" s="49"/>
      <c r="SBZ807" s="49"/>
      <c r="SCA807" s="49"/>
      <c r="SCB807" s="49"/>
      <c r="SCC807" s="49"/>
      <c r="SCD807" s="49"/>
      <c r="SCE807" s="49"/>
      <c r="SCF807" s="49"/>
      <c r="SCG807" s="49"/>
      <c r="SCH807" s="49"/>
      <c r="SCI807" s="49"/>
      <c r="SCJ807" s="49"/>
      <c r="SCK807" s="49"/>
      <c r="SCL807" s="49"/>
      <c r="SCM807" s="49"/>
      <c r="SCN807" s="49"/>
      <c r="SCO807" s="49"/>
      <c r="SCP807" s="49"/>
      <c r="SCQ807" s="49"/>
      <c r="SCR807" s="49"/>
      <c r="SCS807" s="49"/>
      <c r="SCT807" s="49"/>
      <c r="SCU807" s="49"/>
      <c r="SCV807" s="49"/>
      <c r="SCW807" s="49"/>
      <c r="SCX807" s="49"/>
      <c r="SCY807" s="49"/>
      <c r="SCZ807" s="49"/>
      <c r="SDA807" s="49"/>
      <c r="SDB807" s="49"/>
      <c r="SDC807" s="49"/>
      <c r="SDD807" s="49"/>
      <c r="SDE807" s="49"/>
      <c r="SDF807" s="49"/>
      <c r="SDG807" s="49"/>
      <c r="SDH807" s="49"/>
      <c r="SDI807" s="49"/>
      <c r="SDJ807" s="49"/>
      <c r="SDK807" s="49"/>
      <c r="SDL807" s="49"/>
      <c r="SDM807" s="49"/>
      <c r="SDN807" s="49"/>
      <c r="SDO807" s="49"/>
      <c r="SDP807" s="49"/>
      <c r="SDQ807" s="49"/>
      <c r="SDR807" s="49"/>
      <c r="SDS807" s="49"/>
      <c r="SDT807" s="49"/>
      <c r="SDU807" s="49"/>
      <c r="SDV807" s="49"/>
      <c r="SDW807" s="49"/>
      <c r="SDX807" s="49"/>
      <c r="SDY807" s="49"/>
      <c r="SDZ807" s="49"/>
      <c r="SEA807" s="49"/>
      <c r="SEB807" s="49"/>
      <c r="SEC807" s="49"/>
      <c r="SED807" s="49"/>
      <c r="SEE807" s="49"/>
      <c r="SEF807" s="49"/>
      <c r="SEG807" s="49"/>
      <c r="SEH807" s="49"/>
      <c r="SEI807" s="49"/>
      <c r="SEJ807" s="49"/>
      <c r="SEK807" s="49"/>
      <c r="SEL807" s="49"/>
      <c r="SEM807" s="49"/>
      <c r="SEN807" s="49"/>
      <c r="SEO807" s="49"/>
      <c r="SEP807" s="49"/>
      <c r="SEQ807" s="49"/>
      <c r="SER807" s="49"/>
      <c r="SES807" s="49"/>
      <c r="SET807" s="49"/>
      <c r="SEU807" s="49"/>
      <c r="SEV807" s="49"/>
      <c r="SEW807" s="49"/>
      <c r="SEX807" s="49"/>
      <c r="SEY807" s="49"/>
      <c r="SEZ807" s="49"/>
      <c r="SFA807" s="49"/>
      <c r="SFB807" s="49"/>
      <c r="SFC807" s="49"/>
      <c r="SFD807" s="49"/>
      <c r="SFE807" s="49"/>
      <c r="SFF807" s="49"/>
      <c r="SFG807" s="49"/>
      <c r="SFH807" s="49"/>
      <c r="SFI807" s="49"/>
      <c r="SFJ807" s="49"/>
      <c r="SFK807" s="49"/>
      <c r="SFL807" s="49"/>
      <c r="SFM807" s="49"/>
      <c r="SFN807" s="49"/>
      <c r="SFO807" s="49"/>
      <c r="SFP807" s="49"/>
      <c r="SFQ807" s="49"/>
      <c r="SFR807" s="49"/>
      <c r="SFS807" s="49"/>
      <c r="SFT807" s="49"/>
      <c r="SFU807" s="49"/>
      <c r="SFV807" s="49"/>
      <c r="SFW807" s="49"/>
      <c r="SFX807" s="49"/>
      <c r="SFY807" s="49"/>
      <c r="SFZ807" s="49"/>
      <c r="SGA807" s="49"/>
      <c r="SGB807" s="49"/>
      <c r="SGC807" s="49"/>
      <c r="SGD807" s="49"/>
      <c r="SGE807" s="49"/>
      <c r="SGF807" s="49"/>
      <c r="SGG807" s="49"/>
      <c r="SGH807" s="49"/>
      <c r="SGI807" s="49"/>
      <c r="SGJ807" s="49"/>
      <c r="SGK807" s="49"/>
      <c r="SGL807" s="49"/>
      <c r="SGM807" s="49"/>
      <c r="SGN807" s="49"/>
      <c r="SGO807" s="49"/>
      <c r="SGP807" s="49"/>
      <c r="SGQ807" s="49"/>
      <c r="SGR807" s="49"/>
      <c r="SGS807" s="49"/>
      <c r="SGT807" s="49"/>
      <c r="SGU807" s="49"/>
      <c r="SGV807" s="49"/>
      <c r="SGW807" s="49"/>
      <c r="SGX807" s="49"/>
      <c r="SGY807" s="49"/>
      <c r="SGZ807" s="49"/>
      <c r="SHA807" s="49"/>
      <c r="SHB807" s="49"/>
      <c r="SHC807" s="49"/>
      <c r="SHD807" s="49"/>
      <c r="SHE807" s="49"/>
      <c r="SHF807" s="49"/>
      <c r="SHG807" s="49"/>
      <c r="SHH807" s="49"/>
      <c r="SHI807" s="49"/>
      <c r="SHJ807" s="49"/>
      <c r="SHK807" s="49"/>
      <c r="SHL807" s="49"/>
      <c r="SHM807" s="49"/>
      <c r="SHN807" s="49"/>
      <c r="SHO807" s="49"/>
      <c r="SHP807" s="49"/>
      <c r="SHQ807" s="49"/>
      <c r="SHR807" s="49"/>
      <c r="SHS807" s="49"/>
      <c r="SHT807" s="49"/>
      <c r="SHU807" s="49"/>
      <c r="SHV807" s="49"/>
      <c r="SHW807" s="49"/>
      <c r="SHX807" s="49"/>
      <c r="SHY807" s="49"/>
      <c r="SHZ807" s="49"/>
      <c r="SIA807" s="49"/>
      <c r="SIB807" s="49"/>
      <c r="SIC807" s="49"/>
      <c r="SID807" s="49"/>
      <c r="SIE807" s="49"/>
      <c r="SIF807" s="49"/>
      <c r="SIG807" s="49"/>
      <c r="SIH807" s="49"/>
      <c r="SII807" s="49"/>
      <c r="SIJ807" s="49"/>
      <c r="SIK807" s="49"/>
      <c r="SIL807" s="49"/>
      <c r="SIM807" s="49"/>
      <c r="SIN807" s="49"/>
      <c r="SIO807" s="49"/>
      <c r="SIP807" s="49"/>
      <c r="SIQ807" s="49"/>
      <c r="SIR807" s="49"/>
      <c r="SIS807" s="49"/>
      <c r="SIT807" s="49"/>
      <c r="SIU807" s="49"/>
      <c r="SIV807" s="49"/>
      <c r="SIW807" s="49"/>
      <c r="SIX807" s="49"/>
      <c r="SIY807" s="49"/>
      <c r="SIZ807" s="49"/>
      <c r="SJA807" s="49"/>
      <c r="SJB807" s="49"/>
      <c r="SJC807" s="49"/>
      <c r="SJD807" s="49"/>
      <c r="SJE807" s="49"/>
      <c r="SJF807" s="49"/>
      <c r="SJG807" s="49"/>
      <c r="SJH807" s="49"/>
      <c r="SJI807" s="49"/>
      <c r="SJJ807" s="49"/>
      <c r="SJK807" s="49"/>
      <c r="SJL807" s="49"/>
      <c r="SJM807" s="49"/>
      <c r="SJN807" s="49"/>
      <c r="SJO807" s="49"/>
      <c r="SJP807" s="49"/>
      <c r="SJQ807" s="49"/>
      <c r="SJR807" s="49"/>
      <c r="SJS807" s="49"/>
      <c r="SJT807" s="49"/>
      <c r="SJU807" s="49"/>
      <c r="SJV807" s="49"/>
      <c r="SJW807" s="49"/>
      <c r="SJX807" s="49"/>
      <c r="SJY807" s="49"/>
      <c r="SJZ807" s="49"/>
      <c r="SKA807" s="49"/>
      <c r="SKB807" s="49"/>
      <c r="SKC807" s="49"/>
      <c r="SKD807" s="49"/>
      <c r="SKE807" s="49"/>
      <c r="SKF807" s="49"/>
      <c r="SKG807" s="49"/>
      <c r="SKH807" s="49"/>
      <c r="SKI807" s="49"/>
      <c r="SKJ807" s="49"/>
      <c r="SKK807" s="49"/>
      <c r="SKL807" s="49"/>
      <c r="SKM807" s="49"/>
      <c r="SKN807" s="49"/>
      <c r="SKO807" s="49"/>
      <c r="SKP807" s="49"/>
      <c r="SKQ807" s="49"/>
      <c r="SKR807" s="49"/>
      <c r="SKS807" s="49"/>
      <c r="SKT807" s="49"/>
      <c r="SKU807" s="49"/>
      <c r="SKV807" s="49"/>
      <c r="SKW807" s="49"/>
      <c r="SKX807" s="49"/>
      <c r="SKY807" s="49"/>
      <c r="SKZ807" s="49"/>
      <c r="SLA807" s="49"/>
      <c r="SLB807" s="49"/>
      <c r="SLC807" s="49"/>
      <c r="SLD807" s="49"/>
      <c r="SLE807" s="49"/>
      <c r="SLF807" s="49"/>
      <c r="SLG807" s="49"/>
      <c r="SLH807" s="49"/>
      <c r="SLI807" s="49"/>
      <c r="SLJ807" s="49"/>
      <c r="SLK807" s="49"/>
      <c r="SLL807" s="49"/>
      <c r="SLM807" s="49"/>
      <c r="SLN807" s="49"/>
      <c r="SLO807" s="49"/>
      <c r="SLP807" s="49"/>
      <c r="SLQ807" s="49"/>
      <c r="SLR807" s="49"/>
      <c r="SLS807" s="49"/>
      <c r="SLT807" s="49"/>
      <c r="SLU807" s="49"/>
      <c r="SLV807" s="49"/>
      <c r="SLW807" s="49"/>
      <c r="SLX807" s="49"/>
      <c r="SLY807" s="49"/>
      <c r="SLZ807" s="49"/>
      <c r="SMA807" s="49"/>
      <c r="SMB807" s="49"/>
      <c r="SMC807" s="49"/>
      <c r="SMD807" s="49"/>
      <c r="SME807" s="49"/>
      <c r="SMF807" s="49"/>
      <c r="SMG807" s="49"/>
      <c r="SMH807" s="49"/>
      <c r="SMI807" s="49"/>
      <c r="SMJ807" s="49"/>
      <c r="SMK807" s="49"/>
      <c r="SML807" s="49"/>
      <c r="SMM807" s="49"/>
      <c r="SMN807" s="49"/>
      <c r="SMO807" s="49"/>
      <c r="SMP807" s="49"/>
      <c r="SMQ807" s="49"/>
      <c r="SMR807" s="49"/>
      <c r="SMS807" s="49"/>
      <c r="SMT807" s="49"/>
      <c r="SMU807" s="49"/>
      <c r="SMV807" s="49"/>
      <c r="SMW807" s="49"/>
      <c r="SMX807" s="49"/>
      <c r="SMY807" s="49"/>
      <c r="SMZ807" s="49"/>
      <c r="SNA807" s="49"/>
      <c r="SNB807" s="49"/>
      <c r="SNC807" s="49"/>
      <c r="SND807" s="49"/>
      <c r="SNE807" s="49"/>
      <c r="SNF807" s="49"/>
      <c r="SNG807" s="49"/>
      <c r="SNH807" s="49"/>
      <c r="SNI807" s="49"/>
      <c r="SNJ807" s="49"/>
      <c r="SNK807" s="49"/>
      <c r="SNL807" s="49"/>
      <c r="SNM807" s="49"/>
      <c r="SNN807" s="49"/>
      <c r="SNO807" s="49"/>
      <c r="SNP807" s="49"/>
      <c r="SNQ807" s="49"/>
      <c r="SNR807" s="49"/>
      <c r="SNS807" s="49"/>
      <c r="SNT807" s="49"/>
      <c r="SNU807" s="49"/>
      <c r="SNV807" s="49"/>
      <c r="SNW807" s="49"/>
      <c r="SNX807" s="49"/>
      <c r="SNY807" s="49"/>
      <c r="SNZ807" s="49"/>
      <c r="SOA807" s="49"/>
      <c r="SOB807" s="49"/>
      <c r="SOC807" s="49"/>
      <c r="SOD807" s="49"/>
      <c r="SOE807" s="49"/>
      <c r="SOF807" s="49"/>
      <c r="SOG807" s="49"/>
      <c r="SOH807" s="49"/>
      <c r="SOI807" s="49"/>
      <c r="SOJ807" s="49"/>
      <c r="SOK807" s="49"/>
      <c r="SOL807" s="49"/>
      <c r="SOM807" s="49"/>
      <c r="SON807" s="49"/>
      <c r="SOO807" s="49"/>
      <c r="SOP807" s="49"/>
      <c r="SOQ807" s="49"/>
      <c r="SOR807" s="49"/>
      <c r="SOS807" s="49"/>
      <c r="SOT807" s="49"/>
      <c r="SOU807" s="49"/>
      <c r="SOV807" s="49"/>
      <c r="SOW807" s="49"/>
      <c r="SOX807" s="49"/>
      <c r="SOY807" s="49"/>
      <c r="SOZ807" s="49"/>
      <c r="SPA807" s="49"/>
      <c r="SPB807" s="49"/>
      <c r="SPC807" s="49"/>
      <c r="SPD807" s="49"/>
      <c r="SPE807" s="49"/>
      <c r="SPF807" s="49"/>
      <c r="SPG807" s="49"/>
      <c r="SPH807" s="49"/>
      <c r="SPI807" s="49"/>
      <c r="SPJ807" s="49"/>
      <c r="SPK807" s="49"/>
      <c r="SPL807" s="49"/>
      <c r="SPM807" s="49"/>
      <c r="SPN807" s="49"/>
      <c r="SPO807" s="49"/>
      <c r="SPP807" s="49"/>
      <c r="SPQ807" s="49"/>
      <c r="SPR807" s="49"/>
      <c r="SPS807" s="49"/>
      <c r="SPT807" s="49"/>
      <c r="SPU807" s="49"/>
      <c r="SPV807" s="49"/>
      <c r="SPW807" s="49"/>
      <c r="SPX807" s="49"/>
      <c r="SPY807" s="49"/>
      <c r="SPZ807" s="49"/>
      <c r="SQA807" s="49"/>
      <c r="SQB807" s="49"/>
      <c r="SQC807" s="49"/>
      <c r="SQD807" s="49"/>
      <c r="SQE807" s="49"/>
      <c r="SQF807" s="49"/>
      <c r="SQG807" s="49"/>
      <c r="SQH807" s="49"/>
      <c r="SQI807" s="49"/>
      <c r="SQJ807" s="49"/>
      <c r="SQK807" s="49"/>
      <c r="SQL807" s="49"/>
      <c r="SQM807" s="49"/>
      <c r="SQN807" s="49"/>
      <c r="SQO807" s="49"/>
      <c r="SQP807" s="49"/>
      <c r="SQQ807" s="49"/>
      <c r="SQR807" s="49"/>
      <c r="SQS807" s="49"/>
      <c r="SQT807" s="49"/>
      <c r="SQU807" s="49"/>
      <c r="SQV807" s="49"/>
      <c r="SQW807" s="49"/>
      <c r="SQX807" s="49"/>
      <c r="SQY807" s="49"/>
      <c r="SQZ807" s="49"/>
      <c r="SRA807" s="49"/>
      <c r="SRB807" s="49"/>
      <c r="SRC807" s="49"/>
      <c r="SRD807" s="49"/>
      <c r="SRE807" s="49"/>
      <c r="SRF807" s="49"/>
      <c r="SRG807" s="49"/>
      <c r="SRH807" s="49"/>
      <c r="SRI807" s="49"/>
      <c r="SRJ807" s="49"/>
      <c r="SRK807" s="49"/>
      <c r="SRL807" s="49"/>
      <c r="SRM807" s="49"/>
      <c r="SRN807" s="49"/>
      <c r="SRO807" s="49"/>
      <c r="SRP807" s="49"/>
      <c r="SRQ807" s="49"/>
      <c r="SRR807" s="49"/>
      <c r="SRS807" s="49"/>
      <c r="SRT807" s="49"/>
      <c r="SRU807" s="49"/>
      <c r="SRV807" s="49"/>
      <c r="SRW807" s="49"/>
      <c r="SRX807" s="49"/>
      <c r="SRY807" s="49"/>
      <c r="SRZ807" s="49"/>
      <c r="SSA807" s="49"/>
      <c r="SSB807" s="49"/>
      <c r="SSC807" s="49"/>
      <c r="SSD807" s="49"/>
      <c r="SSE807" s="49"/>
      <c r="SSF807" s="49"/>
      <c r="SSG807" s="49"/>
      <c r="SSH807" s="49"/>
      <c r="SSI807" s="49"/>
      <c r="SSJ807" s="49"/>
      <c r="SSK807" s="49"/>
      <c r="SSL807" s="49"/>
      <c r="SSM807" s="49"/>
      <c r="SSN807" s="49"/>
      <c r="SSO807" s="49"/>
      <c r="SSP807" s="49"/>
      <c r="SSQ807" s="49"/>
      <c r="SSR807" s="49"/>
      <c r="SSS807" s="49"/>
      <c r="SST807" s="49"/>
      <c r="SSU807" s="49"/>
      <c r="SSV807" s="49"/>
      <c r="SSW807" s="49"/>
      <c r="SSX807" s="49"/>
      <c r="SSY807" s="49"/>
      <c r="SSZ807" s="49"/>
      <c r="STA807" s="49"/>
      <c r="STB807" s="49"/>
      <c r="STC807" s="49"/>
      <c r="STD807" s="49"/>
      <c r="STE807" s="49"/>
      <c r="STF807" s="49"/>
      <c r="STG807" s="49"/>
      <c r="STH807" s="49"/>
      <c r="STI807" s="49"/>
      <c r="STJ807" s="49"/>
      <c r="STK807" s="49"/>
      <c r="STL807" s="49"/>
      <c r="STM807" s="49"/>
      <c r="STN807" s="49"/>
      <c r="STO807" s="49"/>
      <c r="STP807" s="49"/>
      <c r="STQ807" s="49"/>
      <c r="STR807" s="49"/>
      <c r="STS807" s="49"/>
      <c r="STT807" s="49"/>
      <c r="STU807" s="49"/>
      <c r="STV807" s="49"/>
      <c r="STW807" s="49"/>
      <c r="STX807" s="49"/>
      <c r="STY807" s="49"/>
      <c r="STZ807" s="49"/>
      <c r="SUA807" s="49"/>
      <c r="SUB807" s="49"/>
      <c r="SUC807" s="49"/>
      <c r="SUD807" s="49"/>
      <c r="SUE807" s="49"/>
      <c r="SUF807" s="49"/>
      <c r="SUG807" s="49"/>
      <c r="SUH807" s="49"/>
      <c r="SUI807" s="49"/>
      <c r="SUJ807" s="49"/>
      <c r="SUK807" s="49"/>
      <c r="SUL807" s="49"/>
      <c r="SUM807" s="49"/>
      <c r="SUN807" s="49"/>
      <c r="SUO807" s="49"/>
      <c r="SUP807" s="49"/>
      <c r="SUQ807" s="49"/>
      <c r="SUR807" s="49"/>
      <c r="SUS807" s="49"/>
      <c r="SUT807" s="49"/>
      <c r="SUU807" s="49"/>
      <c r="SUV807" s="49"/>
      <c r="SUW807" s="49"/>
      <c r="SUX807" s="49"/>
      <c r="SUY807" s="49"/>
      <c r="SUZ807" s="49"/>
      <c r="SVA807" s="49"/>
      <c r="SVB807" s="49"/>
      <c r="SVC807" s="49"/>
      <c r="SVD807" s="49"/>
      <c r="SVE807" s="49"/>
      <c r="SVF807" s="49"/>
      <c r="SVG807" s="49"/>
      <c r="SVH807" s="49"/>
      <c r="SVI807" s="49"/>
      <c r="SVJ807" s="49"/>
      <c r="SVK807" s="49"/>
      <c r="SVL807" s="49"/>
      <c r="SVM807" s="49"/>
      <c r="SVN807" s="49"/>
      <c r="SVO807" s="49"/>
      <c r="SVP807" s="49"/>
      <c r="SVQ807" s="49"/>
      <c r="SVR807" s="49"/>
      <c r="SVS807" s="49"/>
      <c r="SVT807" s="49"/>
      <c r="SVU807" s="49"/>
      <c r="SVV807" s="49"/>
      <c r="SVW807" s="49"/>
      <c r="SVX807" s="49"/>
      <c r="SVY807" s="49"/>
      <c r="SVZ807" s="49"/>
      <c r="SWA807" s="49"/>
      <c r="SWB807" s="49"/>
      <c r="SWC807" s="49"/>
      <c r="SWD807" s="49"/>
      <c r="SWE807" s="49"/>
      <c r="SWF807" s="49"/>
      <c r="SWG807" s="49"/>
      <c r="SWH807" s="49"/>
      <c r="SWI807" s="49"/>
      <c r="SWJ807" s="49"/>
      <c r="SWK807" s="49"/>
      <c r="SWL807" s="49"/>
      <c r="SWM807" s="49"/>
      <c r="SWN807" s="49"/>
      <c r="SWO807" s="49"/>
      <c r="SWP807" s="49"/>
      <c r="SWQ807" s="49"/>
      <c r="SWR807" s="49"/>
      <c r="SWS807" s="49"/>
      <c r="SWT807" s="49"/>
      <c r="SWU807" s="49"/>
      <c r="SWV807" s="49"/>
      <c r="SWW807" s="49"/>
      <c r="SWX807" s="49"/>
      <c r="SWY807" s="49"/>
      <c r="SWZ807" s="49"/>
      <c r="SXA807" s="49"/>
      <c r="SXB807" s="49"/>
      <c r="SXC807" s="49"/>
      <c r="SXD807" s="49"/>
      <c r="SXE807" s="49"/>
      <c r="SXF807" s="49"/>
      <c r="SXG807" s="49"/>
      <c r="SXH807" s="49"/>
      <c r="SXI807" s="49"/>
      <c r="SXJ807" s="49"/>
      <c r="SXK807" s="49"/>
      <c r="SXL807" s="49"/>
      <c r="SXM807" s="49"/>
      <c r="SXN807" s="49"/>
      <c r="SXO807" s="49"/>
      <c r="SXP807" s="49"/>
      <c r="SXQ807" s="49"/>
      <c r="SXR807" s="49"/>
      <c r="SXS807" s="49"/>
      <c r="SXT807" s="49"/>
      <c r="SXU807" s="49"/>
      <c r="SXV807" s="49"/>
      <c r="SXW807" s="49"/>
      <c r="SXX807" s="49"/>
      <c r="SXY807" s="49"/>
      <c r="SXZ807" s="49"/>
      <c r="SYA807" s="49"/>
      <c r="SYB807" s="49"/>
      <c r="SYC807" s="49"/>
      <c r="SYD807" s="49"/>
      <c r="SYE807" s="49"/>
      <c r="SYF807" s="49"/>
      <c r="SYG807" s="49"/>
      <c r="SYH807" s="49"/>
      <c r="SYI807" s="49"/>
      <c r="SYJ807" s="49"/>
      <c r="SYK807" s="49"/>
      <c r="SYL807" s="49"/>
      <c r="SYM807" s="49"/>
      <c r="SYN807" s="49"/>
      <c r="SYO807" s="49"/>
      <c r="SYP807" s="49"/>
      <c r="SYQ807" s="49"/>
      <c r="SYR807" s="49"/>
      <c r="SYS807" s="49"/>
      <c r="SYT807" s="49"/>
      <c r="SYU807" s="49"/>
      <c r="SYV807" s="49"/>
      <c r="SYW807" s="49"/>
      <c r="SYX807" s="49"/>
      <c r="SYY807" s="49"/>
      <c r="SYZ807" s="49"/>
      <c r="SZA807" s="49"/>
      <c r="SZB807" s="49"/>
      <c r="SZC807" s="49"/>
      <c r="SZD807" s="49"/>
      <c r="SZE807" s="49"/>
      <c r="SZF807" s="49"/>
      <c r="SZG807" s="49"/>
      <c r="SZH807" s="49"/>
      <c r="SZI807" s="49"/>
      <c r="SZJ807" s="49"/>
      <c r="SZK807" s="49"/>
      <c r="SZL807" s="49"/>
      <c r="SZM807" s="49"/>
      <c r="SZN807" s="49"/>
      <c r="SZO807" s="49"/>
      <c r="SZP807" s="49"/>
      <c r="SZQ807" s="49"/>
      <c r="SZR807" s="49"/>
      <c r="SZS807" s="49"/>
      <c r="SZT807" s="49"/>
      <c r="SZU807" s="49"/>
      <c r="SZV807" s="49"/>
      <c r="SZW807" s="49"/>
      <c r="SZX807" s="49"/>
      <c r="SZY807" s="49"/>
      <c r="SZZ807" s="49"/>
      <c r="TAA807" s="49"/>
      <c r="TAB807" s="49"/>
      <c r="TAC807" s="49"/>
      <c r="TAD807" s="49"/>
      <c r="TAE807" s="49"/>
      <c r="TAF807" s="49"/>
      <c r="TAG807" s="49"/>
      <c r="TAH807" s="49"/>
      <c r="TAI807" s="49"/>
      <c r="TAJ807" s="49"/>
      <c r="TAK807" s="49"/>
      <c r="TAL807" s="49"/>
      <c r="TAM807" s="49"/>
      <c r="TAN807" s="49"/>
      <c r="TAO807" s="49"/>
      <c r="TAP807" s="49"/>
      <c r="TAQ807" s="49"/>
      <c r="TAR807" s="49"/>
      <c r="TAS807" s="49"/>
      <c r="TAT807" s="49"/>
      <c r="TAU807" s="49"/>
      <c r="TAV807" s="49"/>
      <c r="TAW807" s="49"/>
      <c r="TAX807" s="49"/>
      <c r="TAY807" s="49"/>
      <c r="TAZ807" s="49"/>
      <c r="TBA807" s="49"/>
      <c r="TBB807" s="49"/>
      <c r="TBC807" s="49"/>
      <c r="TBD807" s="49"/>
      <c r="TBE807" s="49"/>
      <c r="TBF807" s="49"/>
      <c r="TBG807" s="49"/>
      <c r="TBH807" s="49"/>
      <c r="TBI807" s="49"/>
      <c r="TBJ807" s="49"/>
      <c r="TBK807" s="49"/>
      <c r="TBL807" s="49"/>
      <c r="TBM807" s="49"/>
      <c r="TBN807" s="49"/>
      <c r="TBO807" s="49"/>
      <c r="TBP807" s="49"/>
      <c r="TBQ807" s="49"/>
      <c r="TBR807" s="49"/>
      <c r="TBS807" s="49"/>
      <c r="TBT807" s="49"/>
      <c r="TBU807" s="49"/>
      <c r="TBV807" s="49"/>
      <c r="TBW807" s="49"/>
      <c r="TBX807" s="49"/>
      <c r="TBY807" s="49"/>
      <c r="TBZ807" s="49"/>
      <c r="TCA807" s="49"/>
      <c r="TCB807" s="49"/>
      <c r="TCC807" s="49"/>
      <c r="TCD807" s="49"/>
      <c r="TCE807" s="49"/>
      <c r="TCF807" s="49"/>
      <c r="TCG807" s="49"/>
      <c r="TCH807" s="49"/>
      <c r="TCI807" s="49"/>
      <c r="TCJ807" s="49"/>
      <c r="TCK807" s="49"/>
      <c r="TCL807" s="49"/>
      <c r="TCM807" s="49"/>
      <c r="TCN807" s="49"/>
      <c r="TCO807" s="49"/>
      <c r="TCP807" s="49"/>
      <c r="TCQ807" s="49"/>
      <c r="TCR807" s="49"/>
      <c r="TCS807" s="49"/>
      <c r="TCT807" s="49"/>
      <c r="TCU807" s="49"/>
      <c r="TCV807" s="49"/>
      <c r="TCW807" s="49"/>
      <c r="TCX807" s="49"/>
      <c r="TCY807" s="49"/>
      <c r="TCZ807" s="49"/>
      <c r="TDA807" s="49"/>
      <c r="TDB807" s="49"/>
      <c r="TDC807" s="49"/>
      <c r="TDD807" s="49"/>
      <c r="TDE807" s="49"/>
      <c r="TDF807" s="49"/>
      <c r="TDG807" s="49"/>
      <c r="TDH807" s="49"/>
      <c r="TDI807" s="49"/>
      <c r="TDJ807" s="49"/>
      <c r="TDK807" s="49"/>
      <c r="TDL807" s="49"/>
      <c r="TDM807" s="49"/>
      <c r="TDN807" s="49"/>
      <c r="TDO807" s="49"/>
      <c r="TDP807" s="49"/>
      <c r="TDQ807" s="49"/>
      <c r="TDR807" s="49"/>
      <c r="TDS807" s="49"/>
      <c r="TDT807" s="49"/>
      <c r="TDU807" s="49"/>
      <c r="TDV807" s="49"/>
      <c r="TDW807" s="49"/>
      <c r="TDX807" s="49"/>
      <c r="TDY807" s="49"/>
      <c r="TDZ807" s="49"/>
      <c r="TEA807" s="49"/>
      <c r="TEB807" s="49"/>
      <c r="TEC807" s="49"/>
      <c r="TED807" s="49"/>
      <c r="TEE807" s="49"/>
      <c r="TEF807" s="49"/>
      <c r="TEG807" s="49"/>
      <c r="TEH807" s="49"/>
      <c r="TEI807" s="49"/>
      <c r="TEJ807" s="49"/>
      <c r="TEK807" s="49"/>
      <c r="TEL807" s="49"/>
      <c r="TEM807" s="49"/>
      <c r="TEN807" s="49"/>
      <c r="TEO807" s="49"/>
      <c r="TEP807" s="49"/>
      <c r="TEQ807" s="49"/>
      <c r="TER807" s="49"/>
      <c r="TES807" s="49"/>
      <c r="TET807" s="49"/>
      <c r="TEU807" s="49"/>
      <c r="TEV807" s="49"/>
      <c r="TEW807" s="49"/>
      <c r="TEX807" s="49"/>
      <c r="TEY807" s="49"/>
      <c r="TEZ807" s="49"/>
      <c r="TFA807" s="49"/>
      <c r="TFB807" s="49"/>
      <c r="TFC807" s="49"/>
      <c r="TFD807" s="49"/>
      <c r="TFE807" s="49"/>
      <c r="TFF807" s="49"/>
      <c r="TFG807" s="49"/>
      <c r="TFH807" s="49"/>
      <c r="TFI807" s="49"/>
      <c r="TFJ807" s="49"/>
      <c r="TFK807" s="49"/>
      <c r="TFL807" s="49"/>
      <c r="TFM807" s="49"/>
      <c r="TFN807" s="49"/>
      <c r="TFO807" s="49"/>
      <c r="TFP807" s="49"/>
      <c r="TFQ807" s="49"/>
      <c r="TFR807" s="49"/>
      <c r="TFS807" s="49"/>
      <c r="TFT807" s="49"/>
      <c r="TFU807" s="49"/>
      <c r="TFV807" s="49"/>
      <c r="TFW807" s="49"/>
      <c r="TFX807" s="49"/>
      <c r="TFY807" s="49"/>
      <c r="TFZ807" s="49"/>
      <c r="TGA807" s="49"/>
      <c r="TGB807" s="49"/>
      <c r="TGC807" s="49"/>
      <c r="TGD807" s="49"/>
      <c r="TGE807" s="49"/>
      <c r="TGF807" s="49"/>
      <c r="TGG807" s="49"/>
      <c r="TGH807" s="49"/>
      <c r="TGI807" s="49"/>
      <c r="TGJ807" s="49"/>
      <c r="TGK807" s="49"/>
      <c r="TGL807" s="49"/>
      <c r="TGM807" s="49"/>
      <c r="TGN807" s="49"/>
      <c r="TGO807" s="49"/>
      <c r="TGP807" s="49"/>
      <c r="TGQ807" s="49"/>
      <c r="TGR807" s="49"/>
      <c r="TGS807" s="49"/>
      <c r="TGT807" s="49"/>
      <c r="TGU807" s="49"/>
      <c r="TGV807" s="49"/>
      <c r="TGW807" s="49"/>
      <c r="TGX807" s="49"/>
      <c r="TGY807" s="49"/>
      <c r="TGZ807" s="49"/>
      <c r="THA807" s="49"/>
      <c r="THB807" s="49"/>
      <c r="THC807" s="49"/>
      <c r="THD807" s="49"/>
      <c r="THE807" s="49"/>
      <c r="THF807" s="49"/>
      <c r="THG807" s="49"/>
      <c r="THH807" s="49"/>
      <c r="THI807" s="49"/>
      <c r="THJ807" s="49"/>
      <c r="THK807" s="49"/>
      <c r="THL807" s="49"/>
      <c r="THM807" s="49"/>
      <c r="THN807" s="49"/>
      <c r="THO807" s="49"/>
      <c r="THP807" s="49"/>
      <c r="THQ807" s="49"/>
      <c r="THR807" s="49"/>
      <c r="THS807" s="49"/>
      <c r="THT807" s="49"/>
      <c r="THU807" s="49"/>
      <c r="THV807" s="49"/>
      <c r="THW807" s="49"/>
      <c r="THX807" s="49"/>
      <c r="THY807" s="49"/>
      <c r="THZ807" s="49"/>
      <c r="TIA807" s="49"/>
      <c r="TIB807" s="49"/>
      <c r="TIC807" s="49"/>
      <c r="TID807" s="49"/>
      <c r="TIE807" s="49"/>
      <c r="TIF807" s="49"/>
      <c r="TIG807" s="49"/>
      <c r="TIH807" s="49"/>
      <c r="TII807" s="49"/>
      <c r="TIJ807" s="49"/>
      <c r="TIK807" s="49"/>
      <c r="TIL807" s="49"/>
      <c r="TIM807" s="49"/>
      <c r="TIN807" s="49"/>
      <c r="TIO807" s="49"/>
      <c r="TIP807" s="49"/>
      <c r="TIQ807" s="49"/>
      <c r="TIR807" s="49"/>
      <c r="TIS807" s="49"/>
      <c r="TIT807" s="49"/>
      <c r="TIU807" s="49"/>
      <c r="TIV807" s="49"/>
      <c r="TIW807" s="49"/>
      <c r="TIX807" s="49"/>
      <c r="TIY807" s="49"/>
      <c r="TIZ807" s="49"/>
      <c r="TJA807" s="49"/>
      <c r="TJB807" s="49"/>
      <c r="TJC807" s="49"/>
      <c r="TJD807" s="49"/>
      <c r="TJE807" s="49"/>
      <c r="TJF807" s="49"/>
      <c r="TJG807" s="49"/>
      <c r="TJH807" s="49"/>
      <c r="TJI807" s="49"/>
      <c r="TJJ807" s="49"/>
      <c r="TJK807" s="49"/>
      <c r="TJL807" s="49"/>
      <c r="TJM807" s="49"/>
      <c r="TJN807" s="49"/>
      <c r="TJO807" s="49"/>
      <c r="TJP807" s="49"/>
      <c r="TJQ807" s="49"/>
      <c r="TJR807" s="49"/>
      <c r="TJS807" s="49"/>
      <c r="TJT807" s="49"/>
      <c r="TJU807" s="49"/>
      <c r="TJV807" s="49"/>
      <c r="TJW807" s="49"/>
      <c r="TJX807" s="49"/>
      <c r="TJY807" s="49"/>
      <c r="TJZ807" s="49"/>
      <c r="TKA807" s="49"/>
      <c r="TKB807" s="49"/>
      <c r="TKC807" s="49"/>
      <c r="TKD807" s="49"/>
      <c r="TKE807" s="49"/>
      <c r="TKF807" s="49"/>
      <c r="TKG807" s="49"/>
      <c r="TKH807" s="49"/>
      <c r="TKI807" s="49"/>
      <c r="TKJ807" s="49"/>
      <c r="TKK807" s="49"/>
      <c r="TKL807" s="49"/>
      <c r="TKM807" s="49"/>
      <c r="TKN807" s="49"/>
      <c r="TKO807" s="49"/>
      <c r="TKP807" s="49"/>
      <c r="TKQ807" s="49"/>
      <c r="TKR807" s="49"/>
      <c r="TKS807" s="49"/>
      <c r="TKT807" s="49"/>
      <c r="TKU807" s="49"/>
      <c r="TKV807" s="49"/>
      <c r="TKW807" s="49"/>
      <c r="TKX807" s="49"/>
      <c r="TKY807" s="49"/>
      <c r="TKZ807" s="49"/>
      <c r="TLA807" s="49"/>
      <c r="TLB807" s="49"/>
      <c r="TLC807" s="49"/>
      <c r="TLD807" s="49"/>
      <c r="TLE807" s="49"/>
      <c r="TLF807" s="49"/>
      <c r="TLG807" s="49"/>
      <c r="TLH807" s="49"/>
      <c r="TLI807" s="49"/>
      <c r="TLJ807" s="49"/>
      <c r="TLK807" s="49"/>
      <c r="TLL807" s="49"/>
      <c r="TLM807" s="49"/>
      <c r="TLN807" s="49"/>
      <c r="TLO807" s="49"/>
      <c r="TLP807" s="49"/>
      <c r="TLQ807" s="49"/>
      <c r="TLR807" s="49"/>
      <c r="TLS807" s="49"/>
      <c r="TLT807" s="49"/>
      <c r="TLU807" s="49"/>
      <c r="TLV807" s="49"/>
      <c r="TLW807" s="49"/>
      <c r="TLX807" s="49"/>
      <c r="TLY807" s="49"/>
      <c r="TLZ807" s="49"/>
      <c r="TMA807" s="49"/>
      <c r="TMB807" s="49"/>
      <c r="TMC807" s="49"/>
      <c r="TMD807" s="49"/>
      <c r="TME807" s="49"/>
      <c r="TMF807" s="49"/>
      <c r="TMG807" s="49"/>
      <c r="TMH807" s="49"/>
      <c r="TMI807" s="49"/>
      <c r="TMJ807" s="49"/>
      <c r="TMK807" s="49"/>
      <c r="TML807" s="49"/>
      <c r="TMM807" s="49"/>
      <c r="TMN807" s="49"/>
      <c r="TMO807" s="49"/>
      <c r="TMP807" s="49"/>
      <c r="TMQ807" s="49"/>
      <c r="TMR807" s="49"/>
      <c r="TMS807" s="49"/>
      <c r="TMT807" s="49"/>
      <c r="TMU807" s="49"/>
      <c r="TMV807" s="49"/>
      <c r="TMW807" s="49"/>
      <c r="TMX807" s="49"/>
      <c r="TMY807" s="49"/>
      <c r="TMZ807" s="49"/>
      <c r="TNA807" s="49"/>
      <c r="TNB807" s="49"/>
      <c r="TNC807" s="49"/>
      <c r="TND807" s="49"/>
      <c r="TNE807" s="49"/>
      <c r="TNF807" s="49"/>
      <c r="TNG807" s="49"/>
      <c r="TNH807" s="49"/>
      <c r="TNI807" s="49"/>
      <c r="TNJ807" s="49"/>
      <c r="TNK807" s="49"/>
      <c r="TNL807" s="49"/>
      <c r="TNM807" s="49"/>
      <c r="TNN807" s="49"/>
      <c r="TNO807" s="49"/>
      <c r="TNP807" s="49"/>
      <c r="TNQ807" s="49"/>
      <c r="TNR807" s="49"/>
      <c r="TNS807" s="49"/>
      <c r="TNT807" s="49"/>
      <c r="TNU807" s="49"/>
      <c r="TNV807" s="49"/>
      <c r="TNW807" s="49"/>
      <c r="TNX807" s="49"/>
      <c r="TNY807" s="49"/>
      <c r="TNZ807" s="49"/>
      <c r="TOA807" s="49"/>
      <c r="TOB807" s="49"/>
      <c r="TOC807" s="49"/>
      <c r="TOD807" s="49"/>
      <c r="TOE807" s="49"/>
      <c r="TOF807" s="49"/>
      <c r="TOG807" s="49"/>
      <c r="TOH807" s="49"/>
      <c r="TOI807" s="49"/>
      <c r="TOJ807" s="49"/>
      <c r="TOK807" s="49"/>
      <c r="TOL807" s="49"/>
      <c r="TOM807" s="49"/>
      <c r="TON807" s="49"/>
      <c r="TOO807" s="49"/>
      <c r="TOP807" s="49"/>
      <c r="TOQ807" s="49"/>
      <c r="TOR807" s="49"/>
      <c r="TOS807" s="49"/>
      <c r="TOT807" s="49"/>
      <c r="TOU807" s="49"/>
      <c r="TOV807" s="49"/>
      <c r="TOW807" s="49"/>
      <c r="TOX807" s="49"/>
      <c r="TOY807" s="49"/>
      <c r="TOZ807" s="49"/>
      <c r="TPA807" s="49"/>
      <c r="TPB807" s="49"/>
      <c r="TPC807" s="49"/>
      <c r="TPD807" s="49"/>
      <c r="TPE807" s="49"/>
      <c r="TPF807" s="49"/>
      <c r="TPG807" s="49"/>
      <c r="TPH807" s="49"/>
      <c r="TPI807" s="49"/>
      <c r="TPJ807" s="49"/>
      <c r="TPK807" s="49"/>
      <c r="TPL807" s="49"/>
      <c r="TPM807" s="49"/>
      <c r="TPN807" s="49"/>
      <c r="TPO807" s="49"/>
      <c r="TPP807" s="49"/>
      <c r="TPQ807" s="49"/>
      <c r="TPR807" s="49"/>
      <c r="TPS807" s="49"/>
      <c r="TPT807" s="49"/>
      <c r="TPU807" s="49"/>
      <c r="TPV807" s="49"/>
      <c r="TPW807" s="49"/>
      <c r="TPX807" s="49"/>
      <c r="TPY807" s="49"/>
      <c r="TPZ807" s="49"/>
      <c r="TQA807" s="49"/>
      <c r="TQB807" s="49"/>
      <c r="TQC807" s="49"/>
      <c r="TQD807" s="49"/>
      <c r="TQE807" s="49"/>
      <c r="TQF807" s="49"/>
      <c r="TQG807" s="49"/>
      <c r="TQH807" s="49"/>
      <c r="TQI807" s="49"/>
      <c r="TQJ807" s="49"/>
      <c r="TQK807" s="49"/>
      <c r="TQL807" s="49"/>
      <c r="TQM807" s="49"/>
      <c r="TQN807" s="49"/>
      <c r="TQO807" s="49"/>
      <c r="TQP807" s="49"/>
      <c r="TQQ807" s="49"/>
      <c r="TQR807" s="49"/>
      <c r="TQS807" s="49"/>
      <c r="TQT807" s="49"/>
      <c r="TQU807" s="49"/>
      <c r="TQV807" s="49"/>
      <c r="TQW807" s="49"/>
      <c r="TQX807" s="49"/>
      <c r="TQY807" s="49"/>
      <c r="TQZ807" s="49"/>
      <c r="TRA807" s="49"/>
      <c r="TRB807" s="49"/>
      <c r="TRC807" s="49"/>
      <c r="TRD807" s="49"/>
      <c r="TRE807" s="49"/>
      <c r="TRF807" s="49"/>
      <c r="TRG807" s="49"/>
      <c r="TRH807" s="49"/>
      <c r="TRI807" s="49"/>
      <c r="TRJ807" s="49"/>
      <c r="TRK807" s="49"/>
      <c r="TRL807" s="49"/>
      <c r="TRM807" s="49"/>
      <c r="TRN807" s="49"/>
      <c r="TRO807" s="49"/>
      <c r="TRP807" s="49"/>
      <c r="TRQ807" s="49"/>
      <c r="TRR807" s="49"/>
      <c r="TRS807" s="49"/>
      <c r="TRT807" s="49"/>
      <c r="TRU807" s="49"/>
      <c r="TRV807" s="49"/>
      <c r="TRW807" s="49"/>
      <c r="TRX807" s="49"/>
      <c r="TRY807" s="49"/>
      <c r="TRZ807" s="49"/>
      <c r="TSA807" s="49"/>
      <c r="TSB807" s="49"/>
      <c r="TSC807" s="49"/>
      <c r="TSD807" s="49"/>
      <c r="TSE807" s="49"/>
      <c r="TSF807" s="49"/>
      <c r="TSG807" s="49"/>
      <c r="TSH807" s="49"/>
      <c r="TSI807" s="49"/>
      <c r="TSJ807" s="49"/>
      <c r="TSK807" s="49"/>
      <c r="TSL807" s="49"/>
      <c r="TSM807" s="49"/>
      <c r="TSN807" s="49"/>
      <c r="TSO807" s="49"/>
      <c r="TSP807" s="49"/>
      <c r="TSQ807" s="49"/>
      <c r="TSR807" s="49"/>
      <c r="TSS807" s="49"/>
      <c r="TST807" s="49"/>
      <c r="TSU807" s="49"/>
      <c r="TSV807" s="49"/>
      <c r="TSW807" s="49"/>
      <c r="TSX807" s="49"/>
      <c r="TSY807" s="49"/>
      <c r="TSZ807" s="49"/>
      <c r="TTA807" s="49"/>
      <c r="TTB807" s="49"/>
      <c r="TTC807" s="49"/>
      <c r="TTD807" s="49"/>
      <c r="TTE807" s="49"/>
      <c r="TTF807" s="49"/>
      <c r="TTG807" s="49"/>
      <c r="TTH807" s="49"/>
      <c r="TTI807" s="49"/>
      <c r="TTJ807" s="49"/>
      <c r="TTK807" s="49"/>
      <c r="TTL807" s="49"/>
      <c r="TTM807" s="49"/>
      <c r="TTN807" s="49"/>
      <c r="TTO807" s="49"/>
      <c r="TTP807" s="49"/>
      <c r="TTQ807" s="49"/>
      <c r="TTR807" s="49"/>
      <c r="TTS807" s="49"/>
      <c r="TTT807" s="49"/>
      <c r="TTU807" s="49"/>
      <c r="TTV807" s="49"/>
      <c r="TTW807" s="49"/>
      <c r="TTX807" s="49"/>
      <c r="TTY807" s="49"/>
      <c r="TTZ807" s="49"/>
      <c r="TUA807" s="49"/>
      <c r="TUB807" s="49"/>
      <c r="TUC807" s="49"/>
      <c r="TUD807" s="49"/>
      <c r="TUE807" s="49"/>
      <c r="TUF807" s="49"/>
      <c r="TUG807" s="49"/>
      <c r="TUH807" s="49"/>
      <c r="TUI807" s="49"/>
      <c r="TUJ807" s="49"/>
      <c r="TUK807" s="49"/>
      <c r="TUL807" s="49"/>
      <c r="TUM807" s="49"/>
      <c r="TUN807" s="49"/>
      <c r="TUO807" s="49"/>
      <c r="TUP807" s="49"/>
      <c r="TUQ807" s="49"/>
      <c r="TUR807" s="49"/>
      <c r="TUS807" s="49"/>
      <c r="TUT807" s="49"/>
      <c r="TUU807" s="49"/>
      <c r="TUV807" s="49"/>
      <c r="TUW807" s="49"/>
      <c r="TUX807" s="49"/>
      <c r="TUY807" s="49"/>
      <c r="TUZ807" s="49"/>
      <c r="TVA807" s="49"/>
      <c r="TVB807" s="49"/>
      <c r="TVC807" s="49"/>
      <c r="TVD807" s="49"/>
      <c r="TVE807" s="49"/>
      <c r="TVF807" s="49"/>
      <c r="TVG807" s="49"/>
      <c r="TVH807" s="49"/>
      <c r="TVI807" s="49"/>
      <c r="TVJ807" s="49"/>
      <c r="TVK807" s="49"/>
      <c r="TVL807" s="49"/>
      <c r="TVM807" s="49"/>
      <c r="TVN807" s="49"/>
      <c r="TVO807" s="49"/>
      <c r="TVP807" s="49"/>
      <c r="TVQ807" s="49"/>
      <c r="TVR807" s="49"/>
      <c r="TVS807" s="49"/>
      <c r="TVT807" s="49"/>
      <c r="TVU807" s="49"/>
      <c r="TVV807" s="49"/>
      <c r="TVW807" s="49"/>
      <c r="TVX807" s="49"/>
      <c r="TVY807" s="49"/>
      <c r="TVZ807" s="49"/>
      <c r="TWA807" s="49"/>
      <c r="TWB807" s="49"/>
      <c r="TWC807" s="49"/>
      <c r="TWD807" s="49"/>
      <c r="TWE807" s="49"/>
      <c r="TWF807" s="49"/>
      <c r="TWG807" s="49"/>
      <c r="TWH807" s="49"/>
      <c r="TWI807" s="49"/>
      <c r="TWJ807" s="49"/>
      <c r="TWK807" s="49"/>
      <c r="TWL807" s="49"/>
      <c r="TWM807" s="49"/>
      <c r="TWN807" s="49"/>
      <c r="TWO807" s="49"/>
      <c r="TWP807" s="49"/>
      <c r="TWQ807" s="49"/>
      <c r="TWR807" s="49"/>
      <c r="TWS807" s="49"/>
      <c r="TWT807" s="49"/>
      <c r="TWU807" s="49"/>
      <c r="TWV807" s="49"/>
      <c r="TWW807" s="49"/>
      <c r="TWX807" s="49"/>
      <c r="TWY807" s="49"/>
      <c r="TWZ807" s="49"/>
      <c r="TXA807" s="49"/>
      <c r="TXB807" s="49"/>
      <c r="TXC807" s="49"/>
      <c r="TXD807" s="49"/>
      <c r="TXE807" s="49"/>
      <c r="TXF807" s="49"/>
      <c r="TXG807" s="49"/>
      <c r="TXH807" s="49"/>
      <c r="TXI807" s="49"/>
      <c r="TXJ807" s="49"/>
      <c r="TXK807" s="49"/>
      <c r="TXL807" s="49"/>
      <c r="TXM807" s="49"/>
      <c r="TXN807" s="49"/>
      <c r="TXO807" s="49"/>
      <c r="TXP807" s="49"/>
      <c r="TXQ807" s="49"/>
      <c r="TXR807" s="49"/>
      <c r="TXS807" s="49"/>
      <c r="TXT807" s="49"/>
      <c r="TXU807" s="49"/>
      <c r="TXV807" s="49"/>
      <c r="TXW807" s="49"/>
      <c r="TXX807" s="49"/>
      <c r="TXY807" s="49"/>
      <c r="TXZ807" s="49"/>
      <c r="TYA807" s="49"/>
      <c r="TYB807" s="49"/>
      <c r="TYC807" s="49"/>
      <c r="TYD807" s="49"/>
      <c r="TYE807" s="49"/>
      <c r="TYF807" s="49"/>
      <c r="TYG807" s="49"/>
      <c r="TYH807" s="49"/>
      <c r="TYI807" s="49"/>
      <c r="TYJ807" s="49"/>
      <c r="TYK807" s="49"/>
      <c r="TYL807" s="49"/>
      <c r="TYM807" s="49"/>
      <c r="TYN807" s="49"/>
      <c r="TYO807" s="49"/>
      <c r="TYP807" s="49"/>
      <c r="TYQ807" s="49"/>
      <c r="TYR807" s="49"/>
      <c r="TYS807" s="49"/>
      <c r="TYT807" s="49"/>
      <c r="TYU807" s="49"/>
      <c r="TYV807" s="49"/>
      <c r="TYW807" s="49"/>
      <c r="TYX807" s="49"/>
      <c r="TYY807" s="49"/>
      <c r="TYZ807" s="49"/>
      <c r="TZA807" s="49"/>
      <c r="TZB807" s="49"/>
      <c r="TZC807" s="49"/>
      <c r="TZD807" s="49"/>
      <c r="TZE807" s="49"/>
      <c r="TZF807" s="49"/>
      <c r="TZG807" s="49"/>
      <c r="TZH807" s="49"/>
      <c r="TZI807" s="49"/>
      <c r="TZJ807" s="49"/>
      <c r="TZK807" s="49"/>
      <c r="TZL807" s="49"/>
      <c r="TZM807" s="49"/>
      <c r="TZN807" s="49"/>
      <c r="TZO807" s="49"/>
      <c r="TZP807" s="49"/>
      <c r="TZQ807" s="49"/>
      <c r="TZR807" s="49"/>
      <c r="TZS807" s="49"/>
      <c r="TZT807" s="49"/>
      <c r="TZU807" s="49"/>
      <c r="TZV807" s="49"/>
      <c r="TZW807" s="49"/>
      <c r="TZX807" s="49"/>
      <c r="TZY807" s="49"/>
      <c r="TZZ807" s="49"/>
      <c r="UAA807" s="49"/>
      <c r="UAB807" s="49"/>
      <c r="UAC807" s="49"/>
      <c r="UAD807" s="49"/>
      <c r="UAE807" s="49"/>
      <c r="UAF807" s="49"/>
      <c r="UAG807" s="49"/>
      <c r="UAH807" s="49"/>
      <c r="UAI807" s="49"/>
      <c r="UAJ807" s="49"/>
      <c r="UAK807" s="49"/>
      <c r="UAL807" s="49"/>
      <c r="UAM807" s="49"/>
      <c r="UAN807" s="49"/>
      <c r="UAO807" s="49"/>
      <c r="UAP807" s="49"/>
      <c r="UAQ807" s="49"/>
      <c r="UAR807" s="49"/>
      <c r="UAS807" s="49"/>
      <c r="UAT807" s="49"/>
      <c r="UAU807" s="49"/>
      <c r="UAV807" s="49"/>
      <c r="UAW807" s="49"/>
      <c r="UAX807" s="49"/>
      <c r="UAY807" s="49"/>
      <c r="UAZ807" s="49"/>
      <c r="UBA807" s="49"/>
      <c r="UBB807" s="49"/>
      <c r="UBC807" s="49"/>
      <c r="UBD807" s="49"/>
      <c r="UBE807" s="49"/>
      <c r="UBF807" s="49"/>
      <c r="UBG807" s="49"/>
      <c r="UBH807" s="49"/>
      <c r="UBI807" s="49"/>
      <c r="UBJ807" s="49"/>
      <c r="UBK807" s="49"/>
      <c r="UBL807" s="49"/>
      <c r="UBM807" s="49"/>
      <c r="UBN807" s="49"/>
      <c r="UBO807" s="49"/>
      <c r="UBP807" s="49"/>
      <c r="UBQ807" s="49"/>
      <c r="UBR807" s="49"/>
      <c r="UBS807" s="49"/>
      <c r="UBT807" s="49"/>
      <c r="UBU807" s="49"/>
      <c r="UBV807" s="49"/>
      <c r="UBW807" s="49"/>
      <c r="UBX807" s="49"/>
      <c r="UBY807" s="49"/>
      <c r="UBZ807" s="49"/>
      <c r="UCA807" s="49"/>
      <c r="UCB807" s="49"/>
      <c r="UCC807" s="49"/>
      <c r="UCD807" s="49"/>
      <c r="UCE807" s="49"/>
      <c r="UCF807" s="49"/>
      <c r="UCG807" s="49"/>
      <c r="UCH807" s="49"/>
      <c r="UCI807" s="49"/>
      <c r="UCJ807" s="49"/>
      <c r="UCK807" s="49"/>
      <c r="UCL807" s="49"/>
      <c r="UCM807" s="49"/>
      <c r="UCN807" s="49"/>
      <c r="UCO807" s="49"/>
      <c r="UCP807" s="49"/>
      <c r="UCQ807" s="49"/>
      <c r="UCR807" s="49"/>
      <c r="UCS807" s="49"/>
      <c r="UCT807" s="49"/>
      <c r="UCU807" s="49"/>
      <c r="UCV807" s="49"/>
      <c r="UCW807" s="49"/>
      <c r="UCX807" s="49"/>
      <c r="UCY807" s="49"/>
      <c r="UCZ807" s="49"/>
      <c r="UDA807" s="49"/>
      <c r="UDB807" s="49"/>
      <c r="UDC807" s="49"/>
      <c r="UDD807" s="49"/>
      <c r="UDE807" s="49"/>
      <c r="UDF807" s="49"/>
      <c r="UDG807" s="49"/>
      <c r="UDH807" s="49"/>
      <c r="UDI807" s="49"/>
      <c r="UDJ807" s="49"/>
      <c r="UDK807" s="49"/>
      <c r="UDL807" s="49"/>
      <c r="UDM807" s="49"/>
      <c r="UDN807" s="49"/>
      <c r="UDO807" s="49"/>
      <c r="UDP807" s="49"/>
      <c r="UDQ807" s="49"/>
      <c r="UDR807" s="49"/>
      <c r="UDS807" s="49"/>
      <c r="UDT807" s="49"/>
      <c r="UDU807" s="49"/>
      <c r="UDV807" s="49"/>
      <c r="UDW807" s="49"/>
      <c r="UDX807" s="49"/>
      <c r="UDY807" s="49"/>
      <c r="UDZ807" s="49"/>
      <c r="UEA807" s="49"/>
      <c r="UEB807" s="49"/>
      <c r="UEC807" s="49"/>
      <c r="UED807" s="49"/>
      <c r="UEE807" s="49"/>
      <c r="UEF807" s="49"/>
      <c r="UEG807" s="49"/>
      <c r="UEH807" s="49"/>
      <c r="UEI807" s="49"/>
      <c r="UEJ807" s="49"/>
      <c r="UEK807" s="49"/>
      <c r="UEL807" s="49"/>
      <c r="UEM807" s="49"/>
      <c r="UEN807" s="49"/>
      <c r="UEO807" s="49"/>
      <c r="UEP807" s="49"/>
      <c r="UEQ807" s="49"/>
      <c r="UER807" s="49"/>
      <c r="UES807" s="49"/>
      <c r="UET807" s="49"/>
      <c r="UEU807" s="49"/>
      <c r="UEV807" s="49"/>
      <c r="UEW807" s="49"/>
      <c r="UEX807" s="49"/>
      <c r="UEY807" s="49"/>
      <c r="UEZ807" s="49"/>
      <c r="UFA807" s="49"/>
      <c r="UFB807" s="49"/>
      <c r="UFC807" s="49"/>
      <c r="UFD807" s="49"/>
      <c r="UFE807" s="49"/>
      <c r="UFF807" s="49"/>
      <c r="UFG807" s="49"/>
      <c r="UFH807" s="49"/>
      <c r="UFI807" s="49"/>
      <c r="UFJ807" s="49"/>
      <c r="UFK807" s="49"/>
      <c r="UFL807" s="49"/>
      <c r="UFM807" s="49"/>
      <c r="UFN807" s="49"/>
      <c r="UFO807" s="49"/>
      <c r="UFP807" s="49"/>
      <c r="UFQ807" s="49"/>
      <c r="UFR807" s="49"/>
      <c r="UFS807" s="49"/>
      <c r="UFT807" s="49"/>
      <c r="UFU807" s="49"/>
      <c r="UFV807" s="49"/>
      <c r="UFW807" s="49"/>
      <c r="UFX807" s="49"/>
      <c r="UFY807" s="49"/>
      <c r="UFZ807" s="49"/>
      <c r="UGA807" s="49"/>
      <c r="UGB807" s="49"/>
      <c r="UGC807" s="49"/>
      <c r="UGD807" s="49"/>
      <c r="UGE807" s="49"/>
      <c r="UGF807" s="49"/>
      <c r="UGG807" s="49"/>
      <c r="UGH807" s="49"/>
      <c r="UGI807" s="49"/>
      <c r="UGJ807" s="49"/>
      <c r="UGK807" s="49"/>
      <c r="UGL807" s="49"/>
      <c r="UGM807" s="49"/>
      <c r="UGN807" s="49"/>
      <c r="UGO807" s="49"/>
      <c r="UGP807" s="49"/>
      <c r="UGQ807" s="49"/>
      <c r="UGR807" s="49"/>
      <c r="UGS807" s="49"/>
      <c r="UGT807" s="49"/>
      <c r="UGU807" s="49"/>
      <c r="UGV807" s="49"/>
      <c r="UGW807" s="49"/>
      <c r="UGX807" s="49"/>
      <c r="UGY807" s="49"/>
      <c r="UGZ807" s="49"/>
      <c r="UHA807" s="49"/>
      <c r="UHB807" s="49"/>
      <c r="UHC807" s="49"/>
      <c r="UHD807" s="49"/>
      <c r="UHE807" s="49"/>
      <c r="UHF807" s="49"/>
      <c r="UHG807" s="49"/>
      <c r="UHH807" s="49"/>
      <c r="UHI807" s="49"/>
      <c r="UHJ807" s="49"/>
      <c r="UHK807" s="49"/>
      <c r="UHL807" s="49"/>
      <c r="UHM807" s="49"/>
      <c r="UHN807" s="49"/>
      <c r="UHO807" s="49"/>
      <c r="UHP807" s="49"/>
      <c r="UHQ807" s="49"/>
      <c r="UHR807" s="49"/>
      <c r="UHS807" s="49"/>
      <c r="UHT807" s="49"/>
      <c r="UHU807" s="49"/>
      <c r="UHV807" s="49"/>
      <c r="UHW807" s="49"/>
      <c r="UHX807" s="49"/>
      <c r="UHY807" s="49"/>
      <c r="UHZ807" s="49"/>
      <c r="UIA807" s="49"/>
      <c r="UIB807" s="49"/>
      <c r="UIC807" s="49"/>
      <c r="UID807" s="49"/>
      <c r="UIE807" s="49"/>
      <c r="UIF807" s="49"/>
      <c r="UIG807" s="49"/>
      <c r="UIH807" s="49"/>
      <c r="UII807" s="49"/>
      <c r="UIJ807" s="49"/>
      <c r="UIK807" s="49"/>
      <c r="UIL807" s="49"/>
      <c r="UIM807" s="49"/>
      <c r="UIN807" s="49"/>
      <c r="UIO807" s="49"/>
      <c r="UIP807" s="49"/>
      <c r="UIQ807" s="49"/>
      <c r="UIR807" s="49"/>
      <c r="UIS807" s="49"/>
      <c r="UIT807" s="49"/>
      <c r="UIU807" s="49"/>
      <c r="UIV807" s="49"/>
      <c r="UIW807" s="49"/>
      <c r="UIX807" s="49"/>
      <c r="UIY807" s="49"/>
      <c r="UIZ807" s="49"/>
      <c r="UJA807" s="49"/>
      <c r="UJB807" s="49"/>
      <c r="UJC807" s="49"/>
      <c r="UJD807" s="49"/>
      <c r="UJE807" s="49"/>
      <c r="UJF807" s="49"/>
      <c r="UJG807" s="49"/>
      <c r="UJH807" s="49"/>
      <c r="UJI807" s="49"/>
      <c r="UJJ807" s="49"/>
      <c r="UJK807" s="49"/>
      <c r="UJL807" s="49"/>
      <c r="UJM807" s="49"/>
      <c r="UJN807" s="49"/>
      <c r="UJO807" s="49"/>
      <c r="UJP807" s="49"/>
      <c r="UJQ807" s="49"/>
      <c r="UJR807" s="49"/>
      <c r="UJS807" s="49"/>
      <c r="UJT807" s="49"/>
      <c r="UJU807" s="49"/>
      <c r="UJV807" s="49"/>
      <c r="UJW807" s="49"/>
      <c r="UJX807" s="49"/>
      <c r="UJY807" s="49"/>
      <c r="UJZ807" s="49"/>
      <c r="UKA807" s="49"/>
      <c r="UKB807" s="49"/>
      <c r="UKC807" s="49"/>
      <c r="UKD807" s="49"/>
      <c r="UKE807" s="49"/>
      <c r="UKF807" s="49"/>
      <c r="UKG807" s="49"/>
      <c r="UKH807" s="49"/>
      <c r="UKI807" s="49"/>
      <c r="UKJ807" s="49"/>
      <c r="UKK807" s="49"/>
      <c r="UKL807" s="49"/>
      <c r="UKM807" s="49"/>
      <c r="UKN807" s="49"/>
      <c r="UKO807" s="49"/>
      <c r="UKP807" s="49"/>
      <c r="UKQ807" s="49"/>
      <c r="UKR807" s="49"/>
      <c r="UKS807" s="49"/>
      <c r="UKT807" s="49"/>
      <c r="UKU807" s="49"/>
      <c r="UKV807" s="49"/>
      <c r="UKW807" s="49"/>
      <c r="UKX807" s="49"/>
      <c r="UKY807" s="49"/>
      <c r="UKZ807" s="49"/>
      <c r="ULA807" s="49"/>
      <c r="ULB807" s="49"/>
      <c r="ULC807" s="49"/>
      <c r="ULD807" s="49"/>
      <c r="ULE807" s="49"/>
      <c r="ULF807" s="49"/>
      <c r="ULG807" s="49"/>
      <c r="ULH807" s="49"/>
      <c r="ULI807" s="49"/>
      <c r="ULJ807" s="49"/>
      <c r="ULK807" s="49"/>
      <c r="ULL807" s="49"/>
      <c r="ULM807" s="49"/>
      <c r="ULN807" s="49"/>
      <c r="ULO807" s="49"/>
      <c r="ULP807" s="49"/>
      <c r="ULQ807" s="49"/>
      <c r="ULR807" s="49"/>
      <c r="ULS807" s="49"/>
      <c r="ULT807" s="49"/>
      <c r="ULU807" s="49"/>
      <c r="ULV807" s="49"/>
      <c r="ULW807" s="49"/>
      <c r="ULX807" s="49"/>
      <c r="ULY807" s="49"/>
      <c r="ULZ807" s="49"/>
      <c r="UMA807" s="49"/>
      <c r="UMB807" s="49"/>
      <c r="UMC807" s="49"/>
      <c r="UMD807" s="49"/>
      <c r="UME807" s="49"/>
      <c r="UMF807" s="49"/>
      <c r="UMG807" s="49"/>
      <c r="UMH807" s="49"/>
      <c r="UMI807" s="49"/>
      <c r="UMJ807" s="49"/>
      <c r="UMK807" s="49"/>
      <c r="UML807" s="49"/>
      <c r="UMM807" s="49"/>
      <c r="UMN807" s="49"/>
      <c r="UMO807" s="49"/>
      <c r="UMP807" s="49"/>
      <c r="UMQ807" s="49"/>
      <c r="UMR807" s="49"/>
      <c r="UMS807" s="49"/>
      <c r="UMT807" s="49"/>
      <c r="UMU807" s="49"/>
      <c r="UMV807" s="49"/>
      <c r="UMW807" s="49"/>
      <c r="UMX807" s="49"/>
      <c r="UMY807" s="49"/>
      <c r="UMZ807" s="49"/>
      <c r="UNA807" s="49"/>
      <c r="UNB807" s="49"/>
      <c r="UNC807" s="49"/>
      <c r="UND807" s="49"/>
      <c r="UNE807" s="49"/>
      <c r="UNF807" s="49"/>
      <c r="UNG807" s="49"/>
      <c r="UNH807" s="49"/>
      <c r="UNI807" s="49"/>
      <c r="UNJ807" s="49"/>
      <c r="UNK807" s="49"/>
      <c r="UNL807" s="49"/>
      <c r="UNM807" s="49"/>
      <c r="UNN807" s="49"/>
      <c r="UNO807" s="49"/>
      <c r="UNP807" s="49"/>
      <c r="UNQ807" s="49"/>
      <c r="UNR807" s="49"/>
      <c r="UNS807" s="49"/>
      <c r="UNT807" s="49"/>
      <c r="UNU807" s="49"/>
      <c r="UNV807" s="49"/>
      <c r="UNW807" s="49"/>
      <c r="UNX807" s="49"/>
      <c r="UNY807" s="49"/>
      <c r="UNZ807" s="49"/>
      <c r="UOA807" s="49"/>
      <c r="UOB807" s="49"/>
      <c r="UOC807" s="49"/>
      <c r="UOD807" s="49"/>
      <c r="UOE807" s="49"/>
      <c r="UOF807" s="49"/>
      <c r="UOG807" s="49"/>
      <c r="UOH807" s="49"/>
      <c r="UOI807" s="49"/>
      <c r="UOJ807" s="49"/>
      <c r="UOK807" s="49"/>
      <c r="UOL807" s="49"/>
      <c r="UOM807" s="49"/>
      <c r="UON807" s="49"/>
      <c r="UOO807" s="49"/>
      <c r="UOP807" s="49"/>
      <c r="UOQ807" s="49"/>
      <c r="UOR807" s="49"/>
      <c r="UOS807" s="49"/>
      <c r="UOT807" s="49"/>
      <c r="UOU807" s="49"/>
      <c r="UOV807" s="49"/>
      <c r="UOW807" s="49"/>
      <c r="UOX807" s="49"/>
      <c r="UOY807" s="49"/>
      <c r="UOZ807" s="49"/>
      <c r="UPA807" s="49"/>
      <c r="UPB807" s="49"/>
      <c r="UPC807" s="49"/>
      <c r="UPD807" s="49"/>
      <c r="UPE807" s="49"/>
      <c r="UPF807" s="49"/>
      <c r="UPG807" s="49"/>
      <c r="UPH807" s="49"/>
      <c r="UPI807" s="49"/>
      <c r="UPJ807" s="49"/>
      <c r="UPK807" s="49"/>
      <c r="UPL807" s="49"/>
      <c r="UPM807" s="49"/>
      <c r="UPN807" s="49"/>
      <c r="UPO807" s="49"/>
      <c r="UPP807" s="49"/>
      <c r="UPQ807" s="49"/>
      <c r="UPR807" s="49"/>
      <c r="UPS807" s="49"/>
      <c r="UPT807" s="49"/>
      <c r="UPU807" s="49"/>
      <c r="UPV807" s="49"/>
      <c r="UPW807" s="49"/>
      <c r="UPX807" s="49"/>
      <c r="UPY807" s="49"/>
      <c r="UPZ807" s="49"/>
      <c r="UQA807" s="49"/>
      <c r="UQB807" s="49"/>
      <c r="UQC807" s="49"/>
      <c r="UQD807" s="49"/>
      <c r="UQE807" s="49"/>
      <c r="UQF807" s="49"/>
      <c r="UQG807" s="49"/>
      <c r="UQH807" s="49"/>
      <c r="UQI807" s="49"/>
      <c r="UQJ807" s="49"/>
      <c r="UQK807" s="49"/>
      <c r="UQL807" s="49"/>
      <c r="UQM807" s="49"/>
      <c r="UQN807" s="49"/>
      <c r="UQO807" s="49"/>
      <c r="UQP807" s="49"/>
      <c r="UQQ807" s="49"/>
      <c r="UQR807" s="49"/>
      <c r="UQS807" s="49"/>
      <c r="UQT807" s="49"/>
      <c r="UQU807" s="49"/>
      <c r="UQV807" s="49"/>
      <c r="UQW807" s="49"/>
      <c r="UQX807" s="49"/>
      <c r="UQY807" s="49"/>
      <c r="UQZ807" s="49"/>
      <c r="URA807" s="49"/>
      <c r="URB807" s="49"/>
      <c r="URC807" s="49"/>
      <c r="URD807" s="49"/>
      <c r="URE807" s="49"/>
      <c r="URF807" s="49"/>
      <c r="URG807" s="49"/>
      <c r="URH807" s="49"/>
      <c r="URI807" s="49"/>
      <c r="URJ807" s="49"/>
      <c r="URK807" s="49"/>
      <c r="URL807" s="49"/>
      <c r="URM807" s="49"/>
      <c r="URN807" s="49"/>
      <c r="URO807" s="49"/>
      <c r="URP807" s="49"/>
      <c r="URQ807" s="49"/>
      <c r="URR807" s="49"/>
      <c r="URS807" s="49"/>
      <c r="URT807" s="49"/>
      <c r="URU807" s="49"/>
      <c r="URV807" s="49"/>
      <c r="URW807" s="49"/>
      <c r="URX807" s="49"/>
      <c r="URY807" s="49"/>
      <c r="URZ807" s="49"/>
      <c r="USA807" s="49"/>
      <c r="USB807" s="49"/>
      <c r="USC807" s="49"/>
      <c r="USD807" s="49"/>
      <c r="USE807" s="49"/>
      <c r="USF807" s="49"/>
      <c r="USG807" s="49"/>
      <c r="USH807" s="49"/>
      <c r="USI807" s="49"/>
      <c r="USJ807" s="49"/>
      <c r="USK807" s="49"/>
      <c r="USL807" s="49"/>
      <c r="USM807" s="49"/>
      <c r="USN807" s="49"/>
      <c r="USO807" s="49"/>
      <c r="USP807" s="49"/>
      <c r="USQ807" s="49"/>
      <c r="USR807" s="49"/>
      <c r="USS807" s="49"/>
      <c r="UST807" s="49"/>
      <c r="USU807" s="49"/>
      <c r="USV807" s="49"/>
      <c r="USW807" s="49"/>
      <c r="USX807" s="49"/>
      <c r="USY807" s="49"/>
      <c r="USZ807" s="49"/>
      <c r="UTA807" s="49"/>
      <c r="UTB807" s="49"/>
      <c r="UTC807" s="49"/>
      <c r="UTD807" s="49"/>
      <c r="UTE807" s="49"/>
      <c r="UTF807" s="49"/>
      <c r="UTG807" s="49"/>
      <c r="UTH807" s="49"/>
      <c r="UTI807" s="49"/>
      <c r="UTJ807" s="49"/>
      <c r="UTK807" s="49"/>
      <c r="UTL807" s="49"/>
      <c r="UTM807" s="49"/>
      <c r="UTN807" s="49"/>
      <c r="UTO807" s="49"/>
      <c r="UTP807" s="49"/>
      <c r="UTQ807" s="49"/>
      <c r="UTR807" s="49"/>
      <c r="UTS807" s="49"/>
      <c r="UTT807" s="49"/>
      <c r="UTU807" s="49"/>
      <c r="UTV807" s="49"/>
      <c r="UTW807" s="49"/>
      <c r="UTX807" s="49"/>
      <c r="UTY807" s="49"/>
      <c r="UTZ807" s="49"/>
      <c r="UUA807" s="49"/>
      <c r="UUB807" s="49"/>
      <c r="UUC807" s="49"/>
      <c r="UUD807" s="49"/>
      <c r="UUE807" s="49"/>
      <c r="UUF807" s="49"/>
      <c r="UUG807" s="49"/>
      <c r="UUH807" s="49"/>
      <c r="UUI807" s="49"/>
      <c r="UUJ807" s="49"/>
      <c r="UUK807" s="49"/>
      <c r="UUL807" s="49"/>
      <c r="UUM807" s="49"/>
      <c r="UUN807" s="49"/>
      <c r="UUO807" s="49"/>
      <c r="UUP807" s="49"/>
      <c r="UUQ807" s="49"/>
      <c r="UUR807" s="49"/>
      <c r="UUS807" s="49"/>
      <c r="UUT807" s="49"/>
      <c r="UUU807" s="49"/>
      <c r="UUV807" s="49"/>
      <c r="UUW807" s="49"/>
      <c r="UUX807" s="49"/>
      <c r="UUY807" s="49"/>
      <c r="UUZ807" s="49"/>
      <c r="UVA807" s="49"/>
      <c r="UVB807" s="49"/>
      <c r="UVC807" s="49"/>
      <c r="UVD807" s="49"/>
      <c r="UVE807" s="49"/>
      <c r="UVF807" s="49"/>
      <c r="UVG807" s="49"/>
      <c r="UVH807" s="49"/>
      <c r="UVI807" s="49"/>
      <c r="UVJ807" s="49"/>
      <c r="UVK807" s="49"/>
      <c r="UVL807" s="49"/>
      <c r="UVM807" s="49"/>
      <c r="UVN807" s="49"/>
      <c r="UVO807" s="49"/>
      <c r="UVP807" s="49"/>
      <c r="UVQ807" s="49"/>
      <c r="UVR807" s="49"/>
      <c r="UVS807" s="49"/>
      <c r="UVT807" s="49"/>
      <c r="UVU807" s="49"/>
      <c r="UVV807" s="49"/>
      <c r="UVW807" s="49"/>
      <c r="UVX807" s="49"/>
      <c r="UVY807" s="49"/>
      <c r="UVZ807" s="49"/>
      <c r="UWA807" s="49"/>
      <c r="UWB807" s="49"/>
      <c r="UWC807" s="49"/>
      <c r="UWD807" s="49"/>
      <c r="UWE807" s="49"/>
      <c r="UWF807" s="49"/>
      <c r="UWG807" s="49"/>
      <c r="UWH807" s="49"/>
      <c r="UWI807" s="49"/>
      <c r="UWJ807" s="49"/>
      <c r="UWK807" s="49"/>
      <c r="UWL807" s="49"/>
      <c r="UWM807" s="49"/>
      <c r="UWN807" s="49"/>
      <c r="UWO807" s="49"/>
      <c r="UWP807" s="49"/>
      <c r="UWQ807" s="49"/>
      <c r="UWR807" s="49"/>
      <c r="UWS807" s="49"/>
      <c r="UWT807" s="49"/>
      <c r="UWU807" s="49"/>
      <c r="UWV807" s="49"/>
      <c r="UWW807" s="49"/>
      <c r="UWX807" s="49"/>
      <c r="UWY807" s="49"/>
      <c r="UWZ807" s="49"/>
      <c r="UXA807" s="49"/>
      <c r="UXB807" s="49"/>
      <c r="UXC807" s="49"/>
      <c r="UXD807" s="49"/>
      <c r="UXE807" s="49"/>
      <c r="UXF807" s="49"/>
      <c r="UXG807" s="49"/>
      <c r="UXH807" s="49"/>
      <c r="UXI807" s="49"/>
      <c r="UXJ807" s="49"/>
      <c r="UXK807" s="49"/>
      <c r="UXL807" s="49"/>
      <c r="UXM807" s="49"/>
      <c r="UXN807" s="49"/>
      <c r="UXO807" s="49"/>
      <c r="UXP807" s="49"/>
      <c r="UXQ807" s="49"/>
      <c r="UXR807" s="49"/>
      <c r="UXS807" s="49"/>
      <c r="UXT807" s="49"/>
      <c r="UXU807" s="49"/>
      <c r="UXV807" s="49"/>
      <c r="UXW807" s="49"/>
      <c r="UXX807" s="49"/>
      <c r="UXY807" s="49"/>
      <c r="UXZ807" s="49"/>
      <c r="UYA807" s="49"/>
      <c r="UYB807" s="49"/>
      <c r="UYC807" s="49"/>
      <c r="UYD807" s="49"/>
      <c r="UYE807" s="49"/>
      <c r="UYF807" s="49"/>
      <c r="UYG807" s="49"/>
      <c r="UYH807" s="49"/>
      <c r="UYI807" s="49"/>
      <c r="UYJ807" s="49"/>
      <c r="UYK807" s="49"/>
      <c r="UYL807" s="49"/>
      <c r="UYM807" s="49"/>
      <c r="UYN807" s="49"/>
      <c r="UYO807" s="49"/>
      <c r="UYP807" s="49"/>
      <c r="UYQ807" s="49"/>
      <c r="UYR807" s="49"/>
      <c r="UYS807" s="49"/>
      <c r="UYT807" s="49"/>
      <c r="UYU807" s="49"/>
      <c r="UYV807" s="49"/>
      <c r="UYW807" s="49"/>
      <c r="UYX807" s="49"/>
      <c r="UYY807" s="49"/>
      <c r="UYZ807" s="49"/>
      <c r="UZA807" s="49"/>
      <c r="UZB807" s="49"/>
      <c r="UZC807" s="49"/>
      <c r="UZD807" s="49"/>
      <c r="UZE807" s="49"/>
      <c r="UZF807" s="49"/>
      <c r="UZG807" s="49"/>
      <c r="UZH807" s="49"/>
      <c r="UZI807" s="49"/>
      <c r="UZJ807" s="49"/>
      <c r="UZK807" s="49"/>
      <c r="UZL807" s="49"/>
      <c r="UZM807" s="49"/>
      <c r="UZN807" s="49"/>
      <c r="UZO807" s="49"/>
      <c r="UZP807" s="49"/>
      <c r="UZQ807" s="49"/>
      <c r="UZR807" s="49"/>
      <c r="UZS807" s="49"/>
      <c r="UZT807" s="49"/>
      <c r="UZU807" s="49"/>
      <c r="UZV807" s="49"/>
      <c r="UZW807" s="49"/>
      <c r="UZX807" s="49"/>
      <c r="UZY807" s="49"/>
      <c r="UZZ807" s="49"/>
      <c r="VAA807" s="49"/>
      <c r="VAB807" s="49"/>
      <c r="VAC807" s="49"/>
      <c r="VAD807" s="49"/>
      <c r="VAE807" s="49"/>
      <c r="VAF807" s="49"/>
      <c r="VAG807" s="49"/>
      <c r="VAH807" s="49"/>
      <c r="VAI807" s="49"/>
      <c r="VAJ807" s="49"/>
      <c r="VAK807" s="49"/>
      <c r="VAL807" s="49"/>
      <c r="VAM807" s="49"/>
      <c r="VAN807" s="49"/>
      <c r="VAO807" s="49"/>
      <c r="VAP807" s="49"/>
      <c r="VAQ807" s="49"/>
      <c r="VAR807" s="49"/>
      <c r="VAS807" s="49"/>
      <c r="VAT807" s="49"/>
      <c r="VAU807" s="49"/>
      <c r="VAV807" s="49"/>
      <c r="VAW807" s="49"/>
      <c r="VAX807" s="49"/>
      <c r="VAY807" s="49"/>
      <c r="VAZ807" s="49"/>
      <c r="VBA807" s="49"/>
      <c r="VBB807" s="49"/>
      <c r="VBC807" s="49"/>
      <c r="VBD807" s="49"/>
      <c r="VBE807" s="49"/>
      <c r="VBF807" s="49"/>
      <c r="VBG807" s="49"/>
      <c r="VBH807" s="49"/>
      <c r="VBI807" s="49"/>
      <c r="VBJ807" s="49"/>
      <c r="VBK807" s="49"/>
      <c r="VBL807" s="49"/>
      <c r="VBM807" s="49"/>
      <c r="VBN807" s="49"/>
      <c r="VBO807" s="49"/>
      <c r="VBP807" s="49"/>
      <c r="VBQ807" s="49"/>
      <c r="VBR807" s="49"/>
      <c r="VBS807" s="49"/>
      <c r="VBT807" s="49"/>
      <c r="VBU807" s="49"/>
      <c r="VBV807" s="49"/>
      <c r="VBW807" s="49"/>
      <c r="VBX807" s="49"/>
      <c r="VBY807" s="49"/>
      <c r="VBZ807" s="49"/>
      <c r="VCA807" s="49"/>
      <c r="VCB807" s="49"/>
      <c r="VCC807" s="49"/>
      <c r="VCD807" s="49"/>
      <c r="VCE807" s="49"/>
      <c r="VCF807" s="49"/>
      <c r="VCG807" s="49"/>
      <c r="VCH807" s="49"/>
      <c r="VCI807" s="49"/>
      <c r="VCJ807" s="49"/>
      <c r="VCK807" s="49"/>
      <c r="VCL807" s="49"/>
      <c r="VCM807" s="49"/>
      <c r="VCN807" s="49"/>
      <c r="VCO807" s="49"/>
      <c r="VCP807" s="49"/>
      <c r="VCQ807" s="49"/>
      <c r="VCR807" s="49"/>
      <c r="VCS807" s="49"/>
      <c r="VCT807" s="49"/>
      <c r="VCU807" s="49"/>
      <c r="VCV807" s="49"/>
      <c r="VCW807" s="49"/>
      <c r="VCX807" s="49"/>
      <c r="VCY807" s="49"/>
      <c r="VCZ807" s="49"/>
      <c r="VDA807" s="49"/>
      <c r="VDB807" s="49"/>
      <c r="VDC807" s="49"/>
      <c r="VDD807" s="49"/>
      <c r="VDE807" s="49"/>
      <c r="VDF807" s="49"/>
      <c r="VDG807" s="49"/>
      <c r="VDH807" s="49"/>
      <c r="VDI807" s="49"/>
      <c r="VDJ807" s="49"/>
      <c r="VDK807" s="49"/>
      <c r="VDL807" s="49"/>
      <c r="VDM807" s="49"/>
      <c r="VDN807" s="49"/>
      <c r="VDO807" s="49"/>
      <c r="VDP807" s="49"/>
      <c r="VDQ807" s="49"/>
      <c r="VDR807" s="49"/>
      <c r="VDS807" s="49"/>
      <c r="VDT807" s="49"/>
      <c r="VDU807" s="49"/>
      <c r="VDV807" s="49"/>
      <c r="VDW807" s="49"/>
      <c r="VDX807" s="49"/>
      <c r="VDY807" s="49"/>
      <c r="VDZ807" s="49"/>
      <c r="VEA807" s="49"/>
      <c r="VEB807" s="49"/>
      <c r="VEC807" s="49"/>
      <c r="VED807" s="49"/>
      <c r="VEE807" s="49"/>
      <c r="VEF807" s="49"/>
      <c r="VEG807" s="49"/>
      <c r="VEH807" s="49"/>
      <c r="VEI807" s="49"/>
      <c r="VEJ807" s="49"/>
      <c r="VEK807" s="49"/>
      <c r="VEL807" s="49"/>
      <c r="VEM807" s="49"/>
      <c r="VEN807" s="49"/>
      <c r="VEO807" s="49"/>
      <c r="VEP807" s="49"/>
      <c r="VEQ807" s="49"/>
      <c r="VER807" s="49"/>
      <c r="VES807" s="49"/>
      <c r="VET807" s="49"/>
      <c r="VEU807" s="49"/>
      <c r="VEV807" s="49"/>
      <c r="VEW807" s="49"/>
      <c r="VEX807" s="49"/>
      <c r="VEY807" s="49"/>
      <c r="VEZ807" s="49"/>
      <c r="VFA807" s="49"/>
      <c r="VFB807" s="49"/>
      <c r="VFC807" s="49"/>
      <c r="VFD807" s="49"/>
      <c r="VFE807" s="49"/>
      <c r="VFF807" s="49"/>
      <c r="VFG807" s="49"/>
      <c r="VFH807" s="49"/>
      <c r="VFI807" s="49"/>
      <c r="VFJ807" s="49"/>
      <c r="VFK807" s="49"/>
      <c r="VFL807" s="49"/>
      <c r="VFM807" s="49"/>
      <c r="VFN807" s="49"/>
      <c r="VFO807" s="49"/>
      <c r="VFP807" s="49"/>
      <c r="VFQ807" s="49"/>
      <c r="VFR807" s="49"/>
      <c r="VFS807" s="49"/>
      <c r="VFT807" s="49"/>
      <c r="VFU807" s="49"/>
      <c r="VFV807" s="49"/>
      <c r="VFW807" s="49"/>
      <c r="VFX807" s="49"/>
      <c r="VFY807" s="49"/>
      <c r="VFZ807" s="49"/>
      <c r="VGA807" s="49"/>
      <c r="VGB807" s="49"/>
      <c r="VGC807" s="49"/>
      <c r="VGD807" s="49"/>
      <c r="VGE807" s="49"/>
      <c r="VGF807" s="49"/>
      <c r="VGG807" s="49"/>
      <c r="VGH807" s="49"/>
      <c r="VGI807" s="49"/>
      <c r="VGJ807" s="49"/>
      <c r="VGK807" s="49"/>
      <c r="VGL807" s="49"/>
      <c r="VGM807" s="49"/>
      <c r="VGN807" s="49"/>
      <c r="VGO807" s="49"/>
      <c r="VGP807" s="49"/>
      <c r="VGQ807" s="49"/>
      <c r="VGR807" s="49"/>
      <c r="VGS807" s="49"/>
      <c r="VGT807" s="49"/>
      <c r="VGU807" s="49"/>
      <c r="VGV807" s="49"/>
      <c r="VGW807" s="49"/>
      <c r="VGX807" s="49"/>
      <c r="VGY807" s="49"/>
      <c r="VGZ807" s="49"/>
      <c r="VHA807" s="49"/>
      <c r="VHB807" s="49"/>
      <c r="VHC807" s="49"/>
      <c r="VHD807" s="49"/>
      <c r="VHE807" s="49"/>
      <c r="VHF807" s="49"/>
      <c r="VHG807" s="49"/>
      <c r="VHH807" s="49"/>
      <c r="VHI807" s="49"/>
      <c r="VHJ807" s="49"/>
      <c r="VHK807" s="49"/>
      <c r="VHL807" s="49"/>
      <c r="VHM807" s="49"/>
      <c r="VHN807" s="49"/>
      <c r="VHO807" s="49"/>
      <c r="VHP807" s="49"/>
      <c r="VHQ807" s="49"/>
      <c r="VHR807" s="49"/>
      <c r="VHS807" s="49"/>
      <c r="VHT807" s="49"/>
      <c r="VHU807" s="49"/>
      <c r="VHV807" s="49"/>
      <c r="VHW807" s="49"/>
      <c r="VHX807" s="49"/>
      <c r="VHY807" s="49"/>
      <c r="VHZ807" s="49"/>
      <c r="VIA807" s="49"/>
      <c r="VIB807" s="49"/>
      <c r="VIC807" s="49"/>
      <c r="VID807" s="49"/>
      <c r="VIE807" s="49"/>
      <c r="VIF807" s="49"/>
      <c r="VIG807" s="49"/>
      <c r="VIH807" s="49"/>
      <c r="VII807" s="49"/>
      <c r="VIJ807" s="49"/>
      <c r="VIK807" s="49"/>
      <c r="VIL807" s="49"/>
      <c r="VIM807" s="49"/>
      <c r="VIN807" s="49"/>
      <c r="VIO807" s="49"/>
      <c r="VIP807" s="49"/>
      <c r="VIQ807" s="49"/>
      <c r="VIR807" s="49"/>
      <c r="VIS807" s="49"/>
      <c r="VIT807" s="49"/>
      <c r="VIU807" s="49"/>
      <c r="VIV807" s="49"/>
      <c r="VIW807" s="49"/>
      <c r="VIX807" s="49"/>
      <c r="VIY807" s="49"/>
      <c r="VIZ807" s="49"/>
      <c r="VJA807" s="49"/>
      <c r="VJB807" s="49"/>
      <c r="VJC807" s="49"/>
      <c r="VJD807" s="49"/>
      <c r="VJE807" s="49"/>
      <c r="VJF807" s="49"/>
      <c r="VJG807" s="49"/>
      <c r="VJH807" s="49"/>
      <c r="VJI807" s="49"/>
      <c r="VJJ807" s="49"/>
      <c r="VJK807" s="49"/>
      <c r="VJL807" s="49"/>
      <c r="VJM807" s="49"/>
      <c r="VJN807" s="49"/>
      <c r="VJO807" s="49"/>
      <c r="VJP807" s="49"/>
      <c r="VJQ807" s="49"/>
      <c r="VJR807" s="49"/>
      <c r="VJS807" s="49"/>
      <c r="VJT807" s="49"/>
      <c r="VJU807" s="49"/>
      <c r="VJV807" s="49"/>
      <c r="VJW807" s="49"/>
      <c r="VJX807" s="49"/>
      <c r="VJY807" s="49"/>
      <c r="VJZ807" s="49"/>
      <c r="VKA807" s="49"/>
      <c r="VKB807" s="49"/>
      <c r="VKC807" s="49"/>
      <c r="VKD807" s="49"/>
      <c r="VKE807" s="49"/>
      <c r="VKF807" s="49"/>
      <c r="VKG807" s="49"/>
      <c r="VKH807" s="49"/>
      <c r="VKI807" s="49"/>
      <c r="VKJ807" s="49"/>
      <c r="VKK807" s="49"/>
      <c r="VKL807" s="49"/>
      <c r="VKM807" s="49"/>
      <c r="VKN807" s="49"/>
      <c r="VKO807" s="49"/>
      <c r="VKP807" s="49"/>
      <c r="VKQ807" s="49"/>
      <c r="VKR807" s="49"/>
      <c r="VKS807" s="49"/>
      <c r="VKT807" s="49"/>
      <c r="VKU807" s="49"/>
      <c r="VKV807" s="49"/>
      <c r="VKW807" s="49"/>
      <c r="VKX807" s="49"/>
      <c r="VKY807" s="49"/>
      <c r="VKZ807" s="49"/>
      <c r="VLA807" s="49"/>
      <c r="VLB807" s="49"/>
      <c r="VLC807" s="49"/>
      <c r="VLD807" s="49"/>
      <c r="VLE807" s="49"/>
      <c r="VLF807" s="49"/>
      <c r="VLG807" s="49"/>
      <c r="VLH807" s="49"/>
      <c r="VLI807" s="49"/>
      <c r="VLJ807" s="49"/>
      <c r="VLK807" s="49"/>
      <c r="VLL807" s="49"/>
      <c r="VLM807" s="49"/>
      <c r="VLN807" s="49"/>
      <c r="VLO807" s="49"/>
      <c r="VLP807" s="49"/>
      <c r="VLQ807" s="49"/>
      <c r="VLR807" s="49"/>
      <c r="VLS807" s="49"/>
      <c r="VLT807" s="49"/>
      <c r="VLU807" s="49"/>
      <c r="VLV807" s="49"/>
      <c r="VLW807" s="49"/>
      <c r="VLX807" s="49"/>
      <c r="VLY807" s="49"/>
      <c r="VLZ807" s="49"/>
      <c r="VMA807" s="49"/>
      <c r="VMB807" s="49"/>
      <c r="VMC807" s="49"/>
      <c r="VMD807" s="49"/>
      <c r="VME807" s="49"/>
      <c r="VMF807" s="49"/>
      <c r="VMG807" s="49"/>
      <c r="VMH807" s="49"/>
      <c r="VMI807" s="49"/>
      <c r="VMJ807" s="49"/>
      <c r="VMK807" s="49"/>
      <c r="VML807" s="49"/>
      <c r="VMM807" s="49"/>
      <c r="VMN807" s="49"/>
      <c r="VMO807" s="49"/>
      <c r="VMP807" s="49"/>
      <c r="VMQ807" s="49"/>
      <c r="VMR807" s="49"/>
      <c r="VMS807" s="49"/>
      <c r="VMT807" s="49"/>
      <c r="VMU807" s="49"/>
      <c r="VMV807" s="49"/>
      <c r="VMW807" s="49"/>
      <c r="VMX807" s="49"/>
      <c r="VMY807" s="49"/>
      <c r="VMZ807" s="49"/>
      <c r="VNA807" s="49"/>
      <c r="VNB807" s="49"/>
      <c r="VNC807" s="49"/>
      <c r="VND807" s="49"/>
      <c r="VNE807" s="49"/>
      <c r="VNF807" s="49"/>
      <c r="VNG807" s="49"/>
      <c r="VNH807" s="49"/>
      <c r="VNI807" s="49"/>
      <c r="VNJ807" s="49"/>
      <c r="VNK807" s="49"/>
      <c r="VNL807" s="49"/>
      <c r="VNM807" s="49"/>
      <c r="VNN807" s="49"/>
      <c r="VNO807" s="49"/>
      <c r="VNP807" s="49"/>
      <c r="VNQ807" s="49"/>
      <c r="VNR807" s="49"/>
      <c r="VNS807" s="49"/>
      <c r="VNT807" s="49"/>
      <c r="VNU807" s="49"/>
      <c r="VNV807" s="49"/>
      <c r="VNW807" s="49"/>
      <c r="VNX807" s="49"/>
      <c r="VNY807" s="49"/>
      <c r="VNZ807" s="49"/>
      <c r="VOA807" s="49"/>
      <c r="VOB807" s="49"/>
      <c r="VOC807" s="49"/>
      <c r="VOD807" s="49"/>
      <c r="VOE807" s="49"/>
      <c r="VOF807" s="49"/>
      <c r="VOG807" s="49"/>
      <c r="VOH807" s="49"/>
      <c r="VOI807" s="49"/>
      <c r="VOJ807" s="49"/>
      <c r="VOK807" s="49"/>
      <c r="VOL807" s="49"/>
      <c r="VOM807" s="49"/>
      <c r="VON807" s="49"/>
      <c r="VOO807" s="49"/>
      <c r="VOP807" s="49"/>
      <c r="VOQ807" s="49"/>
      <c r="VOR807" s="49"/>
      <c r="VOS807" s="49"/>
      <c r="VOT807" s="49"/>
      <c r="VOU807" s="49"/>
      <c r="VOV807" s="49"/>
      <c r="VOW807" s="49"/>
      <c r="VOX807" s="49"/>
      <c r="VOY807" s="49"/>
      <c r="VOZ807" s="49"/>
      <c r="VPA807" s="49"/>
      <c r="VPB807" s="49"/>
      <c r="VPC807" s="49"/>
      <c r="VPD807" s="49"/>
      <c r="VPE807" s="49"/>
      <c r="VPF807" s="49"/>
      <c r="VPG807" s="49"/>
      <c r="VPH807" s="49"/>
      <c r="VPI807" s="49"/>
      <c r="VPJ807" s="49"/>
      <c r="VPK807" s="49"/>
      <c r="VPL807" s="49"/>
      <c r="VPM807" s="49"/>
      <c r="VPN807" s="49"/>
      <c r="VPO807" s="49"/>
      <c r="VPP807" s="49"/>
      <c r="VPQ807" s="49"/>
      <c r="VPR807" s="49"/>
      <c r="VPS807" s="49"/>
      <c r="VPT807" s="49"/>
      <c r="VPU807" s="49"/>
      <c r="VPV807" s="49"/>
      <c r="VPW807" s="49"/>
      <c r="VPX807" s="49"/>
      <c r="VPY807" s="49"/>
      <c r="VPZ807" s="49"/>
      <c r="VQA807" s="49"/>
      <c r="VQB807" s="49"/>
      <c r="VQC807" s="49"/>
      <c r="VQD807" s="49"/>
      <c r="VQE807" s="49"/>
      <c r="VQF807" s="49"/>
      <c r="VQG807" s="49"/>
      <c r="VQH807" s="49"/>
      <c r="VQI807" s="49"/>
      <c r="VQJ807" s="49"/>
      <c r="VQK807" s="49"/>
      <c r="VQL807" s="49"/>
      <c r="VQM807" s="49"/>
      <c r="VQN807" s="49"/>
      <c r="VQO807" s="49"/>
      <c r="VQP807" s="49"/>
      <c r="VQQ807" s="49"/>
      <c r="VQR807" s="49"/>
      <c r="VQS807" s="49"/>
      <c r="VQT807" s="49"/>
      <c r="VQU807" s="49"/>
      <c r="VQV807" s="49"/>
      <c r="VQW807" s="49"/>
      <c r="VQX807" s="49"/>
      <c r="VQY807" s="49"/>
      <c r="VQZ807" s="49"/>
      <c r="VRA807" s="49"/>
      <c r="VRB807" s="49"/>
      <c r="VRC807" s="49"/>
      <c r="VRD807" s="49"/>
      <c r="VRE807" s="49"/>
      <c r="VRF807" s="49"/>
      <c r="VRG807" s="49"/>
      <c r="VRH807" s="49"/>
      <c r="VRI807" s="49"/>
      <c r="VRJ807" s="49"/>
      <c r="VRK807" s="49"/>
      <c r="VRL807" s="49"/>
      <c r="VRM807" s="49"/>
      <c r="VRN807" s="49"/>
      <c r="VRO807" s="49"/>
      <c r="VRP807" s="49"/>
      <c r="VRQ807" s="49"/>
      <c r="VRR807" s="49"/>
      <c r="VRS807" s="49"/>
      <c r="VRT807" s="49"/>
      <c r="VRU807" s="49"/>
      <c r="VRV807" s="49"/>
      <c r="VRW807" s="49"/>
      <c r="VRX807" s="49"/>
      <c r="VRY807" s="49"/>
      <c r="VRZ807" s="49"/>
      <c r="VSA807" s="49"/>
      <c r="VSB807" s="49"/>
      <c r="VSC807" s="49"/>
      <c r="VSD807" s="49"/>
      <c r="VSE807" s="49"/>
      <c r="VSF807" s="49"/>
      <c r="VSG807" s="49"/>
      <c r="VSH807" s="49"/>
      <c r="VSI807" s="49"/>
      <c r="VSJ807" s="49"/>
      <c r="VSK807" s="49"/>
      <c r="VSL807" s="49"/>
      <c r="VSM807" s="49"/>
      <c r="VSN807" s="49"/>
      <c r="VSO807" s="49"/>
      <c r="VSP807" s="49"/>
      <c r="VSQ807" s="49"/>
      <c r="VSR807" s="49"/>
      <c r="VSS807" s="49"/>
      <c r="VST807" s="49"/>
      <c r="VSU807" s="49"/>
      <c r="VSV807" s="49"/>
      <c r="VSW807" s="49"/>
      <c r="VSX807" s="49"/>
      <c r="VSY807" s="49"/>
      <c r="VSZ807" s="49"/>
      <c r="VTA807" s="49"/>
      <c r="VTB807" s="49"/>
      <c r="VTC807" s="49"/>
      <c r="VTD807" s="49"/>
      <c r="VTE807" s="49"/>
      <c r="VTF807" s="49"/>
      <c r="VTG807" s="49"/>
      <c r="VTH807" s="49"/>
      <c r="VTI807" s="49"/>
      <c r="VTJ807" s="49"/>
      <c r="VTK807" s="49"/>
      <c r="VTL807" s="49"/>
      <c r="VTM807" s="49"/>
      <c r="VTN807" s="49"/>
      <c r="VTO807" s="49"/>
      <c r="VTP807" s="49"/>
      <c r="VTQ807" s="49"/>
      <c r="VTR807" s="49"/>
      <c r="VTS807" s="49"/>
      <c r="VTT807" s="49"/>
      <c r="VTU807" s="49"/>
      <c r="VTV807" s="49"/>
      <c r="VTW807" s="49"/>
      <c r="VTX807" s="49"/>
      <c r="VTY807" s="49"/>
      <c r="VTZ807" s="49"/>
      <c r="VUA807" s="49"/>
      <c r="VUB807" s="49"/>
      <c r="VUC807" s="49"/>
      <c r="VUD807" s="49"/>
      <c r="VUE807" s="49"/>
      <c r="VUF807" s="49"/>
      <c r="VUG807" s="49"/>
      <c r="VUH807" s="49"/>
      <c r="VUI807" s="49"/>
      <c r="VUJ807" s="49"/>
      <c r="VUK807" s="49"/>
      <c r="VUL807" s="49"/>
      <c r="VUM807" s="49"/>
      <c r="VUN807" s="49"/>
      <c r="VUO807" s="49"/>
      <c r="VUP807" s="49"/>
      <c r="VUQ807" s="49"/>
      <c r="VUR807" s="49"/>
      <c r="VUS807" s="49"/>
      <c r="VUT807" s="49"/>
      <c r="VUU807" s="49"/>
      <c r="VUV807" s="49"/>
      <c r="VUW807" s="49"/>
      <c r="VUX807" s="49"/>
      <c r="VUY807" s="49"/>
      <c r="VUZ807" s="49"/>
      <c r="VVA807" s="49"/>
      <c r="VVB807" s="49"/>
      <c r="VVC807" s="49"/>
      <c r="VVD807" s="49"/>
      <c r="VVE807" s="49"/>
      <c r="VVF807" s="49"/>
      <c r="VVG807" s="49"/>
      <c r="VVH807" s="49"/>
      <c r="VVI807" s="49"/>
      <c r="VVJ807" s="49"/>
      <c r="VVK807" s="49"/>
      <c r="VVL807" s="49"/>
      <c r="VVM807" s="49"/>
      <c r="VVN807" s="49"/>
      <c r="VVO807" s="49"/>
      <c r="VVP807" s="49"/>
      <c r="VVQ807" s="49"/>
      <c r="VVR807" s="49"/>
      <c r="VVS807" s="49"/>
      <c r="VVT807" s="49"/>
      <c r="VVU807" s="49"/>
      <c r="VVV807" s="49"/>
      <c r="VVW807" s="49"/>
      <c r="VVX807" s="49"/>
      <c r="VVY807" s="49"/>
      <c r="VVZ807" s="49"/>
      <c r="VWA807" s="49"/>
      <c r="VWB807" s="49"/>
      <c r="VWC807" s="49"/>
      <c r="VWD807" s="49"/>
      <c r="VWE807" s="49"/>
      <c r="VWF807" s="49"/>
      <c r="VWG807" s="49"/>
      <c r="VWH807" s="49"/>
      <c r="VWI807" s="49"/>
      <c r="VWJ807" s="49"/>
      <c r="VWK807" s="49"/>
      <c r="VWL807" s="49"/>
      <c r="VWM807" s="49"/>
      <c r="VWN807" s="49"/>
      <c r="VWO807" s="49"/>
      <c r="VWP807" s="49"/>
      <c r="VWQ807" s="49"/>
      <c r="VWR807" s="49"/>
      <c r="VWS807" s="49"/>
      <c r="VWT807" s="49"/>
      <c r="VWU807" s="49"/>
      <c r="VWV807" s="49"/>
      <c r="VWW807" s="49"/>
      <c r="VWX807" s="49"/>
      <c r="VWY807" s="49"/>
      <c r="VWZ807" s="49"/>
      <c r="VXA807" s="49"/>
      <c r="VXB807" s="49"/>
      <c r="VXC807" s="49"/>
      <c r="VXD807" s="49"/>
      <c r="VXE807" s="49"/>
      <c r="VXF807" s="49"/>
      <c r="VXG807" s="49"/>
      <c r="VXH807" s="49"/>
      <c r="VXI807" s="49"/>
      <c r="VXJ807" s="49"/>
      <c r="VXK807" s="49"/>
      <c r="VXL807" s="49"/>
      <c r="VXM807" s="49"/>
      <c r="VXN807" s="49"/>
      <c r="VXO807" s="49"/>
      <c r="VXP807" s="49"/>
      <c r="VXQ807" s="49"/>
      <c r="VXR807" s="49"/>
      <c r="VXS807" s="49"/>
      <c r="VXT807" s="49"/>
      <c r="VXU807" s="49"/>
      <c r="VXV807" s="49"/>
      <c r="VXW807" s="49"/>
      <c r="VXX807" s="49"/>
      <c r="VXY807" s="49"/>
      <c r="VXZ807" s="49"/>
      <c r="VYA807" s="49"/>
      <c r="VYB807" s="49"/>
      <c r="VYC807" s="49"/>
      <c r="VYD807" s="49"/>
      <c r="VYE807" s="49"/>
      <c r="VYF807" s="49"/>
      <c r="VYG807" s="49"/>
      <c r="VYH807" s="49"/>
      <c r="VYI807" s="49"/>
      <c r="VYJ807" s="49"/>
      <c r="VYK807" s="49"/>
      <c r="VYL807" s="49"/>
      <c r="VYM807" s="49"/>
      <c r="VYN807" s="49"/>
      <c r="VYO807" s="49"/>
      <c r="VYP807" s="49"/>
      <c r="VYQ807" s="49"/>
      <c r="VYR807" s="49"/>
      <c r="VYS807" s="49"/>
      <c r="VYT807" s="49"/>
      <c r="VYU807" s="49"/>
      <c r="VYV807" s="49"/>
      <c r="VYW807" s="49"/>
      <c r="VYX807" s="49"/>
      <c r="VYY807" s="49"/>
      <c r="VYZ807" s="49"/>
      <c r="VZA807" s="49"/>
      <c r="VZB807" s="49"/>
      <c r="VZC807" s="49"/>
      <c r="VZD807" s="49"/>
      <c r="VZE807" s="49"/>
      <c r="VZF807" s="49"/>
      <c r="VZG807" s="49"/>
      <c r="VZH807" s="49"/>
      <c r="VZI807" s="49"/>
      <c r="VZJ807" s="49"/>
      <c r="VZK807" s="49"/>
      <c r="VZL807" s="49"/>
      <c r="VZM807" s="49"/>
      <c r="VZN807" s="49"/>
      <c r="VZO807" s="49"/>
      <c r="VZP807" s="49"/>
      <c r="VZQ807" s="49"/>
      <c r="VZR807" s="49"/>
      <c r="VZS807" s="49"/>
      <c r="VZT807" s="49"/>
      <c r="VZU807" s="49"/>
      <c r="VZV807" s="49"/>
      <c r="VZW807" s="49"/>
      <c r="VZX807" s="49"/>
      <c r="VZY807" s="49"/>
      <c r="VZZ807" s="49"/>
      <c r="WAA807" s="49"/>
      <c r="WAB807" s="49"/>
      <c r="WAC807" s="49"/>
      <c r="WAD807" s="49"/>
      <c r="WAE807" s="49"/>
      <c r="WAF807" s="49"/>
      <c r="WAG807" s="49"/>
      <c r="WAH807" s="49"/>
      <c r="WAI807" s="49"/>
      <c r="WAJ807" s="49"/>
      <c r="WAK807" s="49"/>
      <c r="WAL807" s="49"/>
      <c r="WAM807" s="49"/>
      <c r="WAN807" s="49"/>
      <c r="WAO807" s="49"/>
      <c r="WAP807" s="49"/>
      <c r="WAQ807" s="49"/>
      <c r="WAR807" s="49"/>
      <c r="WAS807" s="49"/>
      <c r="WAT807" s="49"/>
      <c r="WAU807" s="49"/>
      <c r="WAV807" s="49"/>
      <c r="WAW807" s="49"/>
      <c r="WAX807" s="49"/>
      <c r="WAY807" s="49"/>
      <c r="WAZ807" s="49"/>
      <c r="WBA807" s="49"/>
      <c r="WBB807" s="49"/>
      <c r="WBC807" s="49"/>
      <c r="WBD807" s="49"/>
      <c r="WBE807" s="49"/>
      <c r="WBF807" s="49"/>
      <c r="WBG807" s="49"/>
      <c r="WBH807" s="49"/>
      <c r="WBI807" s="49"/>
      <c r="WBJ807" s="49"/>
      <c r="WBK807" s="49"/>
      <c r="WBL807" s="49"/>
      <c r="WBM807" s="49"/>
      <c r="WBN807" s="49"/>
      <c r="WBO807" s="49"/>
      <c r="WBP807" s="49"/>
      <c r="WBQ807" s="49"/>
      <c r="WBR807" s="49"/>
      <c r="WBS807" s="49"/>
      <c r="WBT807" s="49"/>
      <c r="WBU807" s="49"/>
      <c r="WBV807" s="49"/>
      <c r="WBW807" s="49"/>
      <c r="WBX807" s="49"/>
      <c r="WBY807" s="49"/>
      <c r="WBZ807" s="49"/>
      <c r="WCA807" s="49"/>
      <c r="WCB807" s="49"/>
      <c r="WCC807" s="49"/>
      <c r="WCD807" s="49"/>
      <c r="WCE807" s="49"/>
      <c r="WCF807" s="49"/>
      <c r="WCG807" s="49"/>
      <c r="WCH807" s="49"/>
      <c r="WCI807" s="49"/>
      <c r="WCJ807" s="49"/>
      <c r="WCK807" s="49"/>
      <c r="WCL807" s="49"/>
      <c r="WCM807" s="49"/>
      <c r="WCN807" s="49"/>
      <c r="WCO807" s="49"/>
      <c r="WCP807" s="49"/>
      <c r="WCQ807" s="49"/>
      <c r="WCR807" s="49"/>
      <c r="WCS807" s="49"/>
      <c r="WCT807" s="49"/>
      <c r="WCU807" s="49"/>
      <c r="WCV807" s="49"/>
      <c r="WCW807" s="49"/>
      <c r="WCX807" s="49"/>
      <c r="WCY807" s="49"/>
      <c r="WCZ807" s="49"/>
      <c r="WDA807" s="49"/>
      <c r="WDB807" s="49"/>
      <c r="WDC807" s="49"/>
      <c r="WDD807" s="49"/>
      <c r="WDE807" s="49"/>
      <c r="WDF807" s="49"/>
      <c r="WDG807" s="49"/>
      <c r="WDH807" s="49"/>
      <c r="WDI807" s="49"/>
      <c r="WDJ807" s="49"/>
      <c r="WDK807" s="49"/>
      <c r="WDL807" s="49"/>
      <c r="WDM807" s="49"/>
      <c r="WDN807" s="49"/>
      <c r="WDO807" s="49"/>
      <c r="WDP807" s="49"/>
      <c r="WDQ807" s="49"/>
      <c r="WDR807" s="49"/>
      <c r="WDS807" s="49"/>
      <c r="WDT807" s="49"/>
      <c r="WDU807" s="49"/>
      <c r="WDV807" s="49"/>
      <c r="WDW807" s="49"/>
      <c r="WDX807" s="49"/>
      <c r="WDY807" s="49"/>
      <c r="WDZ807" s="49"/>
      <c r="WEA807" s="49"/>
      <c r="WEB807" s="49"/>
      <c r="WEC807" s="49"/>
      <c r="WED807" s="49"/>
      <c r="WEE807" s="49"/>
      <c r="WEF807" s="49"/>
      <c r="WEG807" s="49"/>
      <c r="WEH807" s="49"/>
      <c r="WEI807" s="49"/>
      <c r="WEJ807" s="49"/>
      <c r="WEK807" s="49"/>
      <c r="WEL807" s="49"/>
      <c r="WEM807" s="49"/>
      <c r="WEN807" s="49"/>
      <c r="WEO807" s="49"/>
      <c r="WEP807" s="49"/>
      <c r="WEQ807" s="49"/>
      <c r="WER807" s="49"/>
      <c r="WES807" s="49"/>
      <c r="WET807" s="49"/>
      <c r="WEU807" s="49"/>
      <c r="WEV807" s="49"/>
      <c r="WEW807" s="49"/>
      <c r="WEX807" s="49"/>
      <c r="WEY807" s="49"/>
      <c r="WEZ807" s="49"/>
      <c r="WFA807" s="49"/>
      <c r="WFB807" s="49"/>
      <c r="WFC807" s="49"/>
      <c r="WFD807" s="49"/>
      <c r="WFE807" s="49"/>
      <c r="WFF807" s="49"/>
      <c r="WFG807" s="49"/>
      <c r="WFH807" s="49"/>
      <c r="WFI807" s="49"/>
      <c r="WFJ807" s="49"/>
      <c r="WFK807" s="49"/>
      <c r="WFL807" s="49"/>
      <c r="WFM807" s="49"/>
      <c r="WFN807" s="49"/>
      <c r="WFO807" s="49"/>
      <c r="WFP807" s="49"/>
      <c r="WFQ807" s="49"/>
      <c r="WFR807" s="49"/>
      <c r="WFS807" s="49"/>
      <c r="WFT807" s="49"/>
      <c r="WFU807" s="49"/>
      <c r="WFV807" s="49"/>
      <c r="WFW807" s="49"/>
      <c r="WFX807" s="49"/>
      <c r="WFY807" s="49"/>
      <c r="WFZ807" s="49"/>
      <c r="WGA807" s="49"/>
      <c r="WGB807" s="49"/>
      <c r="WGC807" s="49"/>
      <c r="WGD807" s="49"/>
      <c r="WGE807" s="49"/>
      <c r="WGF807" s="49"/>
      <c r="WGG807" s="49"/>
      <c r="WGH807" s="49"/>
      <c r="WGI807" s="49"/>
      <c r="WGJ807" s="49"/>
      <c r="WGK807" s="49"/>
      <c r="WGL807" s="49"/>
      <c r="WGM807" s="49"/>
      <c r="WGN807" s="49"/>
      <c r="WGO807" s="49"/>
      <c r="WGP807" s="49"/>
      <c r="WGQ807" s="49"/>
      <c r="WGR807" s="49"/>
      <c r="WGS807" s="49"/>
      <c r="WGT807" s="49"/>
      <c r="WGU807" s="49"/>
      <c r="WGV807" s="49"/>
      <c r="WGW807" s="49"/>
      <c r="WGX807" s="49"/>
      <c r="WGY807" s="49"/>
      <c r="WGZ807" s="49"/>
      <c r="WHA807" s="49"/>
      <c r="WHB807" s="49"/>
      <c r="WHC807" s="49"/>
      <c r="WHD807" s="49"/>
      <c r="WHE807" s="49"/>
      <c r="WHF807" s="49"/>
      <c r="WHG807" s="49"/>
      <c r="WHH807" s="49"/>
      <c r="WHI807" s="49"/>
      <c r="WHJ807" s="49"/>
      <c r="WHK807" s="49"/>
      <c r="WHL807" s="49"/>
      <c r="WHM807" s="49"/>
      <c r="WHN807" s="49"/>
      <c r="WHO807" s="49"/>
      <c r="WHP807" s="49"/>
      <c r="WHQ807" s="49"/>
      <c r="WHR807" s="49"/>
      <c r="WHS807" s="49"/>
      <c r="WHT807" s="49"/>
      <c r="WHU807" s="49"/>
      <c r="WHV807" s="49"/>
      <c r="WHW807" s="49"/>
      <c r="WHX807" s="49"/>
      <c r="WHY807" s="49"/>
      <c r="WHZ807" s="49"/>
      <c r="WIA807" s="49"/>
      <c r="WIB807" s="49"/>
      <c r="WIC807" s="49"/>
      <c r="WID807" s="49"/>
      <c r="WIE807" s="49"/>
      <c r="WIF807" s="49"/>
      <c r="WIG807" s="49"/>
      <c r="WIH807" s="49"/>
      <c r="WII807" s="49"/>
      <c r="WIJ807" s="49"/>
      <c r="WIK807" s="49"/>
      <c r="WIL807" s="49"/>
      <c r="WIM807" s="49"/>
      <c r="WIN807" s="49"/>
      <c r="WIO807" s="49"/>
      <c r="WIP807" s="49"/>
      <c r="WIQ807" s="49"/>
      <c r="WIR807" s="49"/>
      <c r="WIS807" s="49"/>
      <c r="WIT807" s="49"/>
      <c r="WIU807" s="49"/>
      <c r="WIV807" s="49"/>
      <c r="WIW807" s="49"/>
      <c r="WIX807" s="49"/>
      <c r="WIY807" s="49"/>
      <c r="WIZ807" s="49"/>
      <c r="WJA807" s="49"/>
      <c r="WJB807" s="49"/>
      <c r="WJC807" s="49"/>
      <c r="WJD807" s="49"/>
      <c r="WJE807" s="49"/>
      <c r="WJF807" s="49"/>
      <c r="WJG807" s="49"/>
      <c r="WJH807" s="49"/>
      <c r="WJI807" s="49"/>
      <c r="WJJ807" s="49"/>
      <c r="WJK807" s="49"/>
      <c r="WJL807" s="49"/>
      <c r="WJM807" s="49"/>
      <c r="WJN807" s="49"/>
      <c r="WJO807" s="49"/>
      <c r="WJP807" s="49"/>
      <c r="WJQ807" s="49"/>
      <c r="WJR807" s="49"/>
      <c r="WJS807" s="49"/>
      <c r="WJT807" s="49"/>
      <c r="WJU807" s="49"/>
      <c r="WJV807" s="49"/>
      <c r="WJW807" s="49"/>
      <c r="WJX807" s="49"/>
      <c r="WJY807" s="49"/>
      <c r="WJZ807" s="49"/>
      <c r="WKA807" s="49"/>
      <c r="WKB807" s="49"/>
      <c r="WKC807" s="49"/>
      <c r="WKD807" s="49"/>
      <c r="WKE807" s="49"/>
      <c r="WKF807" s="49"/>
      <c r="WKG807" s="49"/>
      <c r="WKH807" s="49"/>
      <c r="WKI807" s="49"/>
      <c r="WKJ807" s="49"/>
      <c r="WKK807" s="49"/>
      <c r="WKL807" s="49"/>
      <c r="WKM807" s="49"/>
      <c r="WKN807" s="49"/>
      <c r="WKO807" s="49"/>
      <c r="WKP807" s="49"/>
      <c r="WKQ807" s="49"/>
      <c r="WKR807" s="49"/>
      <c r="WKS807" s="49"/>
      <c r="WKT807" s="49"/>
      <c r="WKU807" s="49"/>
      <c r="WKV807" s="49"/>
      <c r="WKW807" s="49"/>
      <c r="WKX807" s="49"/>
      <c r="WKY807" s="49"/>
      <c r="WKZ807" s="49"/>
      <c r="WLA807" s="49"/>
      <c r="WLB807" s="49"/>
      <c r="WLC807" s="49"/>
      <c r="WLD807" s="49"/>
      <c r="WLE807" s="49"/>
      <c r="WLF807" s="49"/>
      <c r="WLG807" s="49"/>
      <c r="WLH807" s="49"/>
      <c r="WLI807" s="49"/>
      <c r="WLJ807" s="49"/>
      <c r="WLK807" s="49"/>
      <c r="WLL807" s="49"/>
      <c r="WLM807" s="49"/>
      <c r="WLN807" s="49"/>
      <c r="WLO807" s="49"/>
      <c r="WLP807" s="49"/>
      <c r="WLQ807" s="49"/>
      <c r="WLR807" s="49"/>
      <c r="WLS807" s="49"/>
      <c r="WLT807" s="49"/>
      <c r="WLU807" s="49"/>
      <c r="WLV807" s="49"/>
      <c r="WLW807" s="49"/>
      <c r="WLX807" s="49"/>
      <c r="WLY807" s="49"/>
      <c r="WLZ807" s="49"/>
      <c r="WMA807" s="49"/>
      <c r="WMB807" s="49"/>
      <c r="WMC807" s="49"/>
      <c r="WMD807" s="49"/>
      <c r="WME807" s="49"/>
      <c r="WMF807" s="49"/>
      <c r="WMG807" s="49"/>
      <c r="WMH807" s="49"/>
      <c r="WMI807" s="49"/>
      <c r="WMJ807" s="49"/>
      <c r="WMK807" s="49"/>
      <c r="WML807" s="49"/>
      <c r="WMM807" s="49"/>
      <c r="WMN807" s="49"/>
      <c r="WMO807" s="49"/>
      <c r="WMP807" s="49"/>
      <c r="WMQ807" s="49"/>
      <c r="WMR807" s="49"/>
      <c r="WMS807" s="49"/>
      <c r="WMT807" s="49"/>
      <c r="WMU807" s="49"/>
      <c r="WMV807" s="49"/>
      <c r="WMW807" s="49"/>
      <c r="WMX807" s="49"/>
      <c r="WMY807" s="49"/>
      <c r="WMZ807" s="49"/>
      <c r="WNA807" s="49"/>
      <c r="WNB807" s="49"/>
      <c r="WNC807" s="49"/>
      <c r="WND807" s="49"/>
      <c r="WNE807" s="49"/>
      <c r="WNF807" s="49"/>
      <c r="WNG807" s="49"/>
      <c r="WNH807" s="49"/>
      <c r="WNI807" s="49"/>
      <c r="WNJ807" s="49"/>
      <c r="WNK807" s="49"/>
      <c r="WNL807" s="49"/>
      <c r="WNM807" s="49"/>
      <c r="WNN807" s="49"/>
      <c r="WNO807" s="49"/>
      <c r="WNP807" s="49"/>
      <c r="WNQ807" s="49"/>
      <c r="WNR807" s="49"/>
      <c r="WNS807" s="49"/>
      <c r="WNT807" s="49"/>
      <c r="WNU807" s="49"/>
      <c r="WNV807" s="49"/>
      <c r="WNW807" s="49"/>
      <c r="WNX807" s="49"/>
      <c r="WNY807" s="49"/>
      <c r="WNZ807" s="49"/>
      <c r="WOA807" s="49"/>
      <c r="WOB807" s="49"/>
      <c r="WOC807" s="49"/>
      <c r="WOD807" s="49"/>
      <c r="WOE807" s="49"/>
      <c r="WOF807" s="49"/>
      <c r="WOG807" s="49"/>
      <c r="WOH807" s="49"/>
      <c r="WOI807" s="49"/>
      <c r="WOJ807" s="49"/>
      <c r="WOK807" s="49"/>
      <c r="WOL807" s="49"/>
      <c r="WOM807" s="49"/>
      <c r="WON807" s="49"/>
      <c r="WOO807" s="49"/>
      <c r="WOP807" s="49"/>
      <c r="WOQ807" s="49"/>
      <c r="WOR807" s="49"/>
      <c r="WOS807" s="49"/>
      <c r="WOT807" s="49"/>
      <c r="WOU807" s="49"/>
      <c r="WOV807" s="49"/>
      <c r="WOW807" s="49"/>
      <c r="WOX807" s="49"/>
      <c r="WOY807" s="49"/>
      <c r="WOZ807" s="49"/>
      <c r="WPA807" s="49"/>
      <c r="WPB807" s="49"/>
      <c r="WPC807" s="49"/>
      <c r="WPD807" s="49"/>
      <c r="WPE807" s="49"/>
      <c r="WPF807" s="49"/>
      <c r="WPG807" s="49"/>
      <c r="WPH807" s="49"/>
      <c r="WPI807" s="49"/>
      <c r="WPJ807" s="49"/>
      <c r="WPK807" s="49"/>
      <c r="WPL807" s="49"/>
      <c r="WPM807" s="49"/>
      <c r="WPN807" s="49"/>
      <c r="WPO807" s="49"/>
      <c r="WPP807" s="49"/>
      <c r="WPQ807" s="49"/>
      <c r="WPR807" s="49"/>
      <c r="WPS807" s="49"/>
      <c r="WPT807" s="49"/>
      <c r="WPU807" s="49"/>
      <c r="WPV807" s="49"/>
      <c r="WPW807" s="49"/>
      <c r="WPX807" s="49"/>
      <c r="WPY807" s="49"/>
      <c r="WPZ807" s="49"/>
      <c r="WQA807" s="49"/>
      <c r="WQB807" s="49"/>
      <c r="WQC807" s="49"/>
      <c r="WQD807" s="49"/>
      <c r="WQE807" s="49"/>
      <c r="WQF807" s="49"/>
      <c r="WQG807" s="49"/>
      <c r="WQH807" s="49"/>
      <c r="WQI807" s="49"/>
      <c r="WQJ807" s="49"/>
      <c r="WQK807" s="49"/>
      <c r="WQL807" s="49"/>
      <c r="WQM807" s="49"/>
      <c r="WQN807" s="49"/>
      <c r="WQO807" s="49"/>
      <c r="WQP807" s="49"/>
      <c r="WQQ807" s="49"/>
      <c r="WQR807" s="49"/>
      <c r="WQS807" s="49"/>
      <c r="WQT807" s="49"/>
      <c r="WQU807" s="49"/>
      <c r="WQV807" s="49"/>
      <c r="WQW807" s="49"/>
      <c r="WQX807" s="49"/>
      <c r="WQY807" s="49"/>
      <c r="WQZ807" s="49"/>
      <c r="WRA807" s="49"/>
      <c r="WRB807" s="49"/>
      <c r="WRC807" s="49"/>
      <c r="WRD807" s="49"/>
      <c r="WRE807" s="49"/>
      <c r="WRF807" s="49"/>
      <c r="WRG807" s="49"/>
      <c r="WRH807" s="49"/>
      <c r="WRI807" s="49"/>
      <c r="WRJ807" s="49"/>
      <c r="WRK807" s="49"/>
      <c r="WRL807" s="49"/>
      <c r="WRM807" s="49"/>
      <c r="WRN807" s="49"/>
      <c r="WRO807" s="49"/>
      <c r="WRP807" s="49"/>
      <c r="WRQ807" s="49"/>
      <c r="WRR807" s="49"/>
      <c r="WRS807" s="49"/>
      <c r="WRT807" s="49"/>
      <c r="WRU807" s="49"/>
      <c r="WRV807" s="49"/>
      <c r="WRW807" s="49"/>
      <c r="WRX807" s="49"/>
      <c r="WRY807" s="49"/>
      <c r="WRZ807" s="49"/>
      <c r="WSA807" s="49"/>
      <c r="WSB807" s="49"/>
      <c r="WSC807" s="49"/>
      <c r="WSD807" s="49"/>
      <c r="WSE807" s="49"/>
      <c r="WSF807" s="49"/>
      <c r="WSG807" s="49"/>
      <c r="WSH807" s="49"/>
      <c r="WSI807" s="49"/>
      <c r="WSJ807" s="49"/>
      <c r="WSK807" s="49"/>
      <c r="WSL807" s="49"/>
      <c r="WSM807" s="49"/>
      <c r="WSN807" s="49"/>
      <c r="WSO807" s="49"/>
      <c r="WSP807" s="49"/>
      <c r="WSQ807" s="49"/>
      <c r="WSR807" s="49"/>
      <c r="WSS807" s="49"/>
      <c r="WST807" s="49"/>
      <c r="WSU807" s="49"/>
      <c r="WSV807" s="49"/>
      <c r="WSW807" s="49"/>
      <c r="WSX807" s="49"/>
      <c r="WSY807" s="49"/>
      <c r="WSZ807" s="49"/>
      <c r="WTA807" s="49"/>
      <c r="WTB807" s="49"/>
      <c r="WTC807" s="49"/>
      <c r="WTD807" s="49"/>
      <c r="WTE807" s="49"/>
      <c r="WTF807" s="49"/>
      <c r="WTG807" s="49"/>
      <c r="WTH807" s="49"/>
      <c r="WTI807" s="49"/>
      <c r="WTJ807" s="49"/>
      <c r="WTK807" s="49"/>
      <c r="WTL807" s="49"/>
      <c r="WTM807" s="49"/>
      <c r="WTN807" s="49"/>
      <c r="WTO807" s="49"/>
      <c r="WTP807" s="49"/>
      <c r="WTQ807" s="49"/>
      <c r="WTR807" s="49"/>
      <c r="WTS807" s="49"/>
      <c r="WTT807" s="49"/>
      <c r="WTU807" s="49"/>
      <c r="WTV807" s="49"/>
      <c r="WTW807" s="49"/>
      <c r="WTX807" s="49"/>
      <c r="WTY807" s="49"/>
      <c r="WTZ807" s="49"/>
      <c r="WUA807" s="49"/>
      <c r="WUB807" s="49"/>
      <c r="WUC807" s="49"/>
      <c r="WUD807" s="49"/>
      <c r="WUE807" s="49"/>
      <c r="WUF807" s="49"/>
      <c r="WUG807" s="49"/>
      <c r="WUH807" s="49"/>
      <c r="WUI807" s="49"/>
      <c r="WUJ807" s="49"/>
      <c r="WUK807" s="49"/>
      <c r="WUL807" s="49"/>
      <c r="WUM807" s="49"/>
      <c r="WUN807" s="49"/>
      <c r="WUO807" s="49"/>
      <c r="WUP807" s="49"/>
      <c r="WUQ807" s="49"/>
      <c r="WUR807" s="49"/>
      <c r="WUS807" s="49"/>
      <c r="WUT807" s="49"/>
      <c r="WUU807" s="49"/>
      <c r="WUV807" s="49"/>
      <c r="WUW807" s="49"/>
      <c r="WUX807" s="49"/>
      <c r="WUY807" s="49"/>
      <c r="WUZ807" s="49"/>
      <c r="WVA807" s="49"/>
      <c r="WVB807" s="49"/>
      <c r="WVC807" s="49"/>
      <c r="WVD807" s="49"/>
      <c r="WVE807" s="49"/>
      <c r="WVF807" s="49"/>
      <c r="WVG807" s="49"/>
      <c r="WVH807" s="49"/>
      <c r="WVI807" s="49"/>
      <c r="WVJ807" s="49"/>
      <c r="WVK807" s="49"/>
      <c r="WVL807" s="49"/>
      <c r="WVM807" s="49"/>
      <c r="WVN807" s="49"/>
      <c r="WVO807" s="49"/>
      <c r="WVP807" s="49"/>
      <c r="WVQ807" s="49"/>
      <c r="WVR807" s="49"/>
      <c r="WVS807" s="49"/>
      <c r="WVT807" s="49"/>
      <c r="WVU807" s="49"/>
      <c r="WVV807" s="49"/>
      <c r="WVW807" s="49"/>
      <c r="WVX807" s="49"/>
      <c r="WVY807" s="49"/>
      <c r="WVZ807" s="49"/>
      <c r="WWA807" s="49"/>
      <c r="WWB807" s="49"/>
      <c r="WWC807" s="49"/>
      <c r="WWD807" s="49"/>
      <c r="WWE807" s="49"/>
      <c r="WWF807" s="49"/>
      <c r="WWG807" s="49"/>
      <c r="WWH807" s="49"/>
      <c r="WWI807" s="49"/>
      <c r="WWJ807" s="49"/>
      <c r="WWK807" s="49"/>
      <c r="WWL807" s="49"/>
      <c r="WWM807" s="49"/>
      <c r="WWN807" s="49"/>
      <c r="WWO807" s="49"/>
      <c r="WWP807" s="49"/>
      <c r="WWQ807" s="49"/>
      <c r="WWR807" s="49"/>
      <c r="WWS807" s="49"/>
      <c r="WWT807" s="49"/>
      <c r="WWU807" s="49"/>
      <c r="WWV807" s="49"/>
      <c r="WWW807" s="49"/>
      <c r="WWX807" s="49"/>
      <c r="WWY807" s="49"/>
      <c r="WWZ807" s="49"/>
      <c r="WXA807" s="49"/>
      <c r="WXB807" s="49"/>
      <c r="WXC807" s="49"/>
      <c r="WXD807" s="49"/>
      <c r="WXE807" s="49"/>
      <c r="WXF807" s="49"/>
      <c r="WXG807" s="49"/>
      <c r="WXH807" s="49"/>
      <c r="WXI807" s="49"/>
      <c r="WXJ807" s="49"/>
      <c r="WXK807" s="49"/>
      <c r="WXL807" s="49"/>
      <c r="WXM807" s="49"/>
      <c r="WXN807" s="49"/>
      <c r="WXO807" s="49"/>
      <c r="WXP807" s="49"/>
      <c r="WXQ807" s="49"/>
      <c r="WXR807" s="49"/>
      <c r="WXS807" s="49"/>
      <c r="WXT807" s="49"/>
      <c r="WXU807" s="49"/>
      <c r="WXV807" s="49"/>
      <c r="WXW807" s="49"/>
      <c r="WXX807" s="49"/>
      <c r="WXY807" s="49"/>
      <c r="WXZ807" s="49"/>
      <c r="WYA807" s="49"/>
      <c r="WYB807" s="49"/>
      <c r="WYC807" s="49"/>
      <c r="WYD807" s="49"/>
      <c r="WYE807" s="49"/>
      <c r="WYF807" s="49"/>
      <c r="WYG807" s="49"/>
      <c r="WYH807" s="49"/>
      <c r="WYI807" s="49"/>
      <c r="WYJ807" s="49"/>
      <c r="WYK807" s="49"/>
      <c r="WYL807" s="49"/>
      <c r="WYM807" s="49"/>
      <c r="WYN807" s="49"/>
      <c r="WYO807" s="49"/>
      <c r="WYP807" s="49"/>
      <c r="WYQ807" s="49"/>
      <c r="WYR807" s="49"/>
      <c r="WYS807" s="49"/>
      <c r="WYT807" s="49"/>
      <c r="WYU807" s="49"/>
      <c r="WYV807" s="49"/>
      <c r="WYW807" s="49"/>
      <c r="WYX807" s="49"/>
      <c r="WYY807" s="49"/>
      <c r="WYZ807" s="49"/>
      <c r="WZA807" s="49"/>
      <c r="WZB807" s="49"/>
      <c r="WZC807" s="49"/>
      <c r="WZD807" s="49"/>
      <c r="WZE807" s="49"/>
      <c r="WZF807" s="49"/>
      <c r="WZG807" s="49"/>
      <c r="WZH807" s="49"/>
      <c r="WZI807" s="49"/>
      <c r="WZJ807" s="49"/>
      <c r="WZK807" s="49"/>
      <c r="WZL807" s="49"/>
      <c r="WZM807" s="49"/>
      <c r="WZN807" s="49"/>
      <c r="WZO807" s="49"/>
      <c r="WZP807" s="49"/>
      <c r="WZQ807" s="49"/>
      <c r="WZR807" s="49"/>
      <c r="WZS807" s="49"/>
      <c r="WZT807" s="49"/>
      <c r="WZU807" s="49"/>
      <c r="WZV807" s="49"/>
      <c r="WZW807" s="49"/>
      <c r="WZX807" s="49"/>
      <c r="WZY807" s="49"/>
      <c r="WZZ807" s="49"/>
      <c r="XAA807" s="49"/>
      <c r="XAB807" s="49"/>
      <c r="XAC807" s="49"/>
      <c r="XAD807" s="49"/>
      <c r="XAE807" s="49"/>
      <c r="XAF807" s="49"/>
      <c r="XAG807" s="49"/>
      <c r="XAH807" s="49"/>
      <c r="XAI807" s="49"/>
      <c r="XAJ807" s="49"/>
      <c r="XAK807" s="49"/>
      <c r="XAL807" s="49"/>
      <c r="XAM807" s="49"/>
      <c r="XAN807" s="49"/>
      <c r="XAO807" s="49"/>
      <c r="XAP807" s="49"/>
      <c r="XAQ807" s="49"/>
      <c r="XAR807" s="49"/>
      <c r="XAS807" s="49"/>
      <c r="XAT807" s="49"/>
      <c r="XAU807" s="49"/>
      <c r="XAV807" s="49"/>
      <c r="XAW807" s="49"/>
      <c r="XAX807" s="49"/>
      <c r="XAY807" s="49"/>
      <c r="XAZ807" s="49"/>
      <c r="XBA807" s="49"/>
      <c r="XBB807" s="49"/>
      <c r="XBC807" s="49"/>
      <c r="XBD807" s="49"/>
      <c r="XBE807" s="49"/>
      <c r="XBF807" s="49"/>
      <c r="XBG807" s="49"/>
      <c r="XBH807" s="49"/>
      <c r="XBI807" s="49"/>
      <c r="XBJ807" s="49"/>
      <c r="XBK807" s="49"/>
      <c r="XBL807" s="49"/>
      <c r="XBM807" s="49"/>
      <c r="XBN807" s="49"/>
      <c r="XBO807" s="49"/>
      <c r="XBP807" s="49"/>
      <c r="XBQ807" s="49"/>
      <c r="XBR807" s="49"/>
      <c r="XBS807" s="49"/>
      <c r="XBT807" s="49"/>
      <c r="XBU807" s="49"/>
      <c r="XBV807" s="49"/>
      <c r="XBW807" s="49"/>
      <c r="XBX807" s="49"/>
      <c r="XBY807" s="49"/>
      <c r="XBZ807" s="49"/>
      <c r="XCA807" s="49"/>
      <c r="XCB807" s="49"/>
      <c r="XCC807" s="49"/>
      <c r="XCD807" s="49"/>
      <c r="XCE807" s="49"/>
      <c r="XCF807" s="49"/>
      <c r="XCG807" s="49"/>
      <c r="XCH807" s="49"/>
      <c r="XCI807" s="49"/>
      <c r="XCJ807" s="49"/>
      <c r="XCK807" s="49"/>
      <c r="XCL807" s="49"/>
      <c r="XCM807" s="49"/>
      <c r="XCN807" s="49"/>
      <c r="XCO807" s="49"/>
      <c r="XCP807" s="49"/>
      <c r="XCQ807" s="49"/>
      <c r="XCR807" s="49"/>
      <c r="XCS807" s="49"/>
      <c r="XCT807" s="49"/>
      <c r="XCU807" s="49"/>
      <c r="XCV807" s="49"/>
      <c r="XCW807" s="49"/>
      <c r="XCX807" s="49"/>
      <c r="XCY807" s="49"/>
      <c r="XCZ807" s="49"/>
      <c r="XDA807" s="49"/>
      <c r="XDB807" s="49"/>
      <c r="XDC807" s="49"/>
      <c r="XDD807" s="49"/>
      <c r="XDE807" s="49"/>
      <c r="XDF807" s="49"/>
      <c r="XDG807" s="49"/>
      <c r="XDH807" s="49"/>
      <c r="XDI807" s="49"/>
      <c r="XDJ807" s="49"/>
      <c r="XDK807" s="49"/>
      <c r="XDL807" s="49"/>
      <c r="XDM807" s="49"/>
      <c r="XDN807" s="49"/>
      <c r="XDO807" s="49"/>
      <c r="XDP807" s="49"/>
      <c r="XDQ807" s="49"/>
      <c r="XDR807" s="49"/>
      <c r="XDS807" s="49"/>
      <c r="XDT807" s="49"/>
      <c r="XDU807" s="49"/>
      <c r="XDV807" s="49"/>
      <c r="XDW807" s="49"/>
      <c r="XDX807" s="49"/>
      <c r="XDY807" s="49"/>
      <c r="XDZ807" s="49"/>
      <c r="XEA807" s="49"/>
      <c r="XEB807" s="49"/>
      <c r="XEC807" s="49"/>
      <c r="XED807" s="49"/>
      <c r="XEE807" s="49"/>
      <c r="XEF807" s="49"/>
      <c r="XEG807" s="49"/>
      <c r="XEH807" s="49"/>
      <c r="XEI807" s="49"/>
      <c r="XEJ807" s="49"/>
      <c r="XEK807" s="49"/>
      <c r="XEL807" s="49"/>
      <c r="XEM807" s="49"/>
      <c r="XEN807" s="49"/>
      <c r="XEO807" s="49"/>
      <c r="XEP807" s="49"/>
      <c r="XEQ807" s="49"/>
      <c r="XER807" s="49"/>
      <c r="XES807" s="49"/>
      <c r="XET807" s="49"/>
      <c r="XEU807" s="49"/>
      <c r="XEV807" s="49"/>
      <c r="XEW807" s="49"/>
      <c r="XEX807" s="49"/>
      <c r="XEY807" s="49"/>
      <c r="XEZ807" s="49"/>
      <c r="XFA807" s="49"/>
    </row>
    <row r="808" spans="1:16381" s="5" customFormat="1" x14ac:dyDescent="0.2">
      <c r="A808" s="50">
        <v>3113</v>
      </c>
      <c r="B808" s="50">
        <v>5137</v>
      </c>
      <c r="C808" s="151">
        <v>20221000000</v>
      </c>
      <c r="D808" s="6"/>
      <c r="E808" s="51" t="s">
        <v>255</v>
      </c>
      <c r="F808" s="73" t="s">
        <v>276</v>
      </c>
      <c r="G808" s="18"/>
      <c r="H808" s="76">
        <v>250000</v>
      </c>
      <c r="I808" s="18"/>
      <c r="J808" s="300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  <c r="EB808" s="49"/>
      <c r="EC808" s="49"/>
      <c r="ED808" s="49"/>
      <c r="EE808" s="49"/>
      <c r="EF808" s="49"/>
      <c r="EG808" s="49"/>
      <c r="EH808" s="49"/>
      <c r="EI808" s="49"/>
      <c r="EJ808" s="49"/>
      <c r="EK808" s="49"/>
      <c r="EL808" s="49"/>
      <c r="EM808" s="49"/>
      <c r="EN808" s="49"/>
      <c r="EO808" s="49"/>
      <c r="EP808" s="49"/>
      <c r="EQ808" s="49"/>
      <c r="ER808" s="49"/>
      <c r="ES808" s="49"/>
      <c r="ET808" s="49"/>
      <c r="EU808" s="49"/>
      <c r="EV808" s="49"/>
      <c r="EW808" s="49"/>
      <c r="EX808" s="49"/>
      <c r="EY808" s="49"/>
      <c r="EZ808" s="49"/>
      <c r="FA808" s="49"/>
      <c r="FB808" s="49"/>
      <c r="FC808" s="49"/>
      <c r="FD808" s="49"/>
      <c r="FE808" s="49"/>
      <c r="FF808" s="49"/>
      <c r="FG808" s="49"/>
      <c r="FH808" s="49"/>
      <c r="FI808" s="49"/>
      <c r="FJ808" s="49"/>
      <c r="FK808" s="49"/>
      <c r="FL808" s="49"/>
      <c r="FM808" s="49"/>
      <c r="FN808" s="49"/>
      <c r="FO808" s="49"/>
      <c r="FP808" s="49"/>
      <c r="FQ808" s="49"/>
      <c r="FR808" s="49"/>
      <c r="FS808" s="49"/>
      <c r="FT808" s="49"/>
      <c r="FU808" s="49"/>
      <c r="FV808" s="49"/>
      <c r="FW808" s="49"/>
      <c r="FX808" s="49"/>
      <c r="FY808" s="49"/>
      <c r="FZ808" s="49"/>
      <c r="GA808" s="49"/>
      <c r="GB808" s="49"/>
      <c r="GC808" s="49"/>
      <c r="GD808" s="49"/>
      <c r="GE808" s="49"/>
      <c r="GF808" s="49"/>
      <c r="GG808" s="49"/>
      <c r="GH808" s="49"/>
      <c r="GI808" s="49"/>
      <c r="GJ808" s="49"/>
      <c r="GK808" s="49"/>
      <c r="GL808" s="49"/>
      <c r="GM808" s="49"/>
      <c r="GN808" s="49"/>
      <c r="GO808" s="49"/>
      <c r="GP808" s="49"/>
      <c r="GQ808" s="49"/>
      <c r="GR808" s="49"/>
      <c r="GS808" s="49"/>
      <c r="GT808" s="49"/>
      <c r="GU808" s="49"/>
      <c r="GV808" s="49"/>
      <c r="GW808" s="49"/>
      <c r="GX808" s="49"/>
      <c r="GY808" s="49"/>
      <c r="GZ808" s="49"/>
      <c r="HA808" s="49"/>
      <c r="HB808" s="49"/>
      <c r="HC808" s="49"/>
      <c r="HD808" s="49"/>
      <c r="HE808" s="49"/>
      <c r="HF808" s="49"/>
      <c r="HG808" s="49"/>
      <c r="HH808" s="49"/>
      <c r="HI808" s="49"/>
      <c r="HJ808" s="49"/>
      <c r="HK808" s="49"/>
      <c r="HL808" s="49"/>
      <c r="HM808" s="49"/>
      <c r="HN808" s="49"/>
      <c r="HO808" s="49"/>
      <c r="HP808" s="49"/>
      <c r="HQ808" s="49"/>
      <c r="HR808" s="49"/>
      <c r="HS808" s="49"/>
      <c r="HT808" s="49"/>
      <c r="HU808" s="49"/>
      <c r="HV808" s="49"/>
      <c r="HW808" s="49"/>
      <c r="HX808" s="49"/>
      <c r="HY808" s="49"/>
      <c r="HZ808" s="49"/>
      <c r="IA808" s="49"/>
      <c r="IB808" s="49"/>
      <c r="IC808" s="49"/>
      <c r="ID808" s="49"/>
      <c r="IE808" s="49"/>
      <c r="IF808" s="49"/>
      <c r="IG808" s="49"/>
      <c r="IH808" s="49"/>
      <c r="II808" s="49"/>
      <c r="IJ808" s="49"/>
      <c r="IK808" s="49"/>
      <c r="IL808" s="49"/>
      <c r="IM808" s="49"/>
      <c r="IN808" s="49"/>
      <c r="IO808" s="49"/>
      <c r="IP808" s="49"/>
      <c r="IQ808" s="49"/>
      <c r="IR808" s="49"/>
      <c r="IS808" s="49"/>
      <c r="IT808" s="49"/>
      <c r="IU808" s="49"/>
      <c r="IV808" s="49"/>
      <c r="IW808" s="49"/>
      <c r="IX808" s="49"/>
      <c r="IY808" s="49"/>
      <c r="IZ808" s="49"/>
      <c r="JA808" s="49"/>
      <c r="JB808" s="49"/>
      <c r="JC808" s="49"/>
      <c r="JD808" s="49"/>
      <c r="JE808" s="49"/>
      <c r="JF808" s="49"/>
      <c r="JG808" s="49"/>
      <c r="JH808" s="49"/>
      <c r="JI808" s="49"/>
      <c r="JJ808" s="49"/>
      <c r="JK808" s="49"/>
      <c r="JL808" s="49"/>
      <c r="JM808" s="49"/>
      <c r="JN808" s="49"/>
      <c r="JO808" s="49"/>
      <c r="JP808" s="49"/>
      <c r="JQ808" s="49"/>
      <c r="JR808" s="49"/>
      <c r="JS808" s="49"/>
      <c r="JT808" s="49"/>
      <c r="JU808" s="49"/>
      <c r="JV808" s="49"/>
      <c r="JW808" s="49"/>
      <c r="JX808" s="49"/>
      <c r="JY808" s="49"/>
      <c r="JZ808" s="49"/>
      <c r="KA808" s="49"/>
      <c r="KB808" s="49"/>
      <c r="KC808" s="49"/>
      <c r="KD808" s="49"/>
      <c r="KE808" s="49"/>
      <c r="KF808" s="49"/>
      <c r="KG808" s="49"/>
      <c r="KH808" s="49"/>
      <c r="KI808" s="49"/>
      <c r="KJ808" s="49"/>
      <c r="KK808" s="49"/>
      <c r="KL808" s="49"/>
      <c r="KM808" s="49"/>
      <c r="KN808" s="49"/>
      <c r="KO808" s="49"/>
      <c r="KP808" s="49"/>
      <c r="KQ808" s="49"/>
      <c r="KR808" s="49"/>
      <c r="KS808" s="49"/>
      <c r="KT808" s="49"/>
      <c r="KU808" s="49"/>
      <c r="KV808" s="49"/>
      <c r="KW808" s="49"/>
      <c r="KX808" s="49"/>
      <c r="KY808" s="49"/>
      <c r="KZ808" s="49"/>
      <c r="LA808" s="49"/>
      <c r="LB808" s="49"/>
      <c r="LC808" s="49"/>
      <c r="LD808" s="49"/>
      <c r="LE808" s="49"/>
      <c r="LF808" s="49"/>
      <c r="LG808" s="49"/>
      <c r="LH808" s="49"/>
      <c r="LI808" s="49"/>
      <c r="LJ808" s="49"/>
      <c r="LK808" s="49"/>
      <c r="LL808" s="49"/>
      <c r="LM808" s="49"/>
      <c r="LN808" s="49"/>
      <c r="LO808" s="49"/>
      <c r="LP808" s="49"/>
      <c r="LQ808" s="49"/>
      <c r="LR808" s="49"/>
      <c r="LS808" s="49"/>
      <c r="LT808" s="49"/>
      <c r="LU808" s="49"/>
      <c r="LV808" s="49"/>
      <c r="LW808" s="49"/>
      <c r="LX808" s="49"/>
      <c r="LY808" s="49"/>
      <c r="LZ808" s="49"/>
      <c r="MA808" s="49"/>
      <c r="MB808" s="49"/>
      <c r="MC808" s="49"/>
      <c r="MD808" s="49"/>
      <c r="ME808" s="49"/>
      <c r="MF808" s="49"/>
      <c r="MG808" s="49"/>
      <c r="MH808" s="49"/>
      <c r="MI808" s="49"/>
      <c r="MJ808" s="49"/>
      <c r="MK808" s="49"/>
      <c r="ML808" s="49"/>
      <c r="MM808" s="49"/>
      <c r="MN808" s="49"/>
      <c r="MO808" s="49"/>
      <c r="MP808" s="49"/>
      <c r="MQ808" s="49"/>
      <c r="MR808" s="49"/>
      <c r="MS808" s="49"/>
      <c r="MT808" s="49"/>
      <c r="MU808" s="49"/>
      <c r="MV808" s="49"/>
      <c r="MW808" s="49"/>
      <c r="MX808" s="49"/>
      <c r="MY808" s="49"/>
      <c r="MZ808" s="49"/>
      <c r="NA808" s="49"/>
      <c r="NB808" s="49"/>
      <c r="NC808" s="49"/>
      <c r="ND808" s="49"/>
      <c r="NE808" s="49"/>
      <c r="NF808" s="49"/>
      <c r="NG808" s="49"/>
      <c r="NH808" s="49"/>
      <c r="NI808" s="49"/>
      <c r="NJ808" s="49"/>
      <c r="NK808" s="49"/>
      <c r="NL808" s="49"/>
      <c r="NM808" s="49"/>
      <c r="NN808" s="49"/>
      <c r="NO808" s="49"/>
      <c r="NP808" s="49"/>
      <c r="NQ808" s="49"/>
      <c r="NR808" s="49"/>
      <c r="NS808" s="49"/>
      <c r="NT808" s="49"/>
      <c r="NU808" s="49"/>
      <c r="NV808" s="49"/>
      <c r="NW808" s="49"/>
      <c r="NX808" s="49"/>
      <c r="NY808" s="49"/>
      <c r="NZ808" s="49"/>
      <c r="OA808" s="49"/>
      <c r="OB808" s="49"/>
      <c r="OC808" s="49"/>
      <c r="OD808" s="49"/>
      <c r="OE808" s="49"/>
      <c r="OF808" s="49"/>
      <c r="OG808" s="49"/>
      <c r="OH808" s="49"/>
      <c r="OI808" s="49"/>
      <c r="OJ808" s="49"/>
      <c r="OK808" s="49"/>
      <c r="OL808" s="49"/>
      <c r="OM808" s="49"/>
      <c r="ON808" s="49"/>
      <c r="OO808" s="49"/>
      <c r="OP808" s="49"/>
      <c r="OQ808" s="49"/>
      <c r="OR808" s="49"/>
      <c r="OS808" s="49"/>
      <c r="OT808" s="49"/>
      <c r="OU808" s="49"/>
      <c r="OV808" s="49"/>
      <c r="OW808" s="49"/>
      <c r="OX808" s="49"/>
      <c r="OY808" s="49"/>
      <c r="OZ808" s="49"/>
      <c r="PA808" s="49"/>
      <c r="PB808" s="49"/>
      <c r="PC808" s="49"/>
      <c r="PD808" s="49"/>
      <c r="PE808" s="49"/>
      <c r="PF808" s="49"/>
      <c r="PG808" s="49"/>
      <c r="PH808" s="49"/>
      <c r="PI808" s="49"/>
      <c r="PJ808" s="49"/>
      <c r="PK808" s="49"/>
      <c r="PL808" s="49"/>
      <c r="PM808" s="49"/>
      <c r="PN808" s="49"/>
      <c r="PO808" s="49"/>
      <c r="PP808" s="49"/>
      <c r="PQ808" s="49"/>
      <c r="PR808" s="49"/>
      <c r="PS808" s="49"/>
      <c r="PT808" s="49"/>
      <c r="PU808" s="49"/>
      <c r="PV808" s="49"/>
      <c r="PW808" s="49"/>
      <c r="PX808" s="49"/>
      <c r="PY808" s="49"/>
      <c r="PZ808" s="49"/>
      <c r="QA808" s="49"/>
      <c r="QB808" s="49"/>
      <c r="QC808" s="49"/>
      <c r="QD808" s="49"/>
      <c r="QE808" s="49"/>
      <c r="QF808" s="49"/>
      <c r="QG808" s="49"/>
      <c r="QH808" s="49"/>
      <c r="QI808" s="49"/>
      <c r="QJ808" s="49"/>
      <c r="QK808" s="49"/>
      <c r="QL808" s="49"/>
      <c r="QM808" s="49"/>
      <c r="QN808" s="49"/>
      <c r="QO808" s="49"/>
      <c r="QP808" s="49"/>
      <c r="QQ808" s="49"/>
      <c r="QR808" s="49"/>
      <c r="QS808" s="49"/>
      <c r="QT808" s="49"/>
      <c r="QU808" s="49"/>
      <c r="QV808" s="49"/>
      <c r="QW808" s="49"/>
      <c r="QX808" s="49"/>
      <c r="QY808" s="49"/>
      <c r="QZ808" s="49"/>
      <c r="RA808" s="49"/>
      <c r="RB808" s="49"/>
      <c r="RC808" s="49"/>
      <c r="RD808" s="49"/>
      <c r="RE808" s="49"/>
      <c r="RF808" s="49"/>
      <c r="RG808" s="49"/>
      <c r="RH808" s="49"/>
      <c r="RI808" s="49"/>
      <c r="RJ808" s="49"/>
      <c r="RK808" s="49"/>
      <c r="RL808" s="49"/>
      <c r="RM808" s="49"/>
      <c r="RN808" s="49"/>
      <c r="RO808" s="49"/>
      <c r="RP808" s="49"/>
      <c r="RQ808" s="49"/>
      <c r="RR808" s="49"/>
      <c r="RS808" s="49"/>
      <c r="RT808" s="49"/>
      <c r="RU808" s="49"/>
      <c r="RV808" s="49"/>
      <c r="RW808" s="49"/>
      <c r="RX808" s="49"/>
      <c r="RY808" s="49"/>
      <c r="RZ808" s="49"/>
      <c r="SA808" s="49"/>
      <c r="SB808" s="49"/>
      <c r="SC808" s="49"/>
      <c r="SD808" s="49"/>
      <c r="SE808" s="49"/>
      <c r="SF808" s="49"/>
      <c r="SG808" s="49"/>
      <c r="SH808" s="49"/>
      <c r="SI808" s="49"/>
      <c r="SJ808" s="49"/>
      <c r="SK808" s="49"/>
      <c r="SL808" s="49"/>
      <c r="SM808" s="49"/>
      <c r="SN808" s="49"/>
      <c r="SO808" s="49"/>
      <c r="SP808" s="49"/>
      <c r="SQ808" s="49"/>
      <c r="SR808" s="49"/>
      <c r="SS808" s="49"/>
      <c r="ST808" s="49"/>
      <c r="SU808" s="49"/>
      <c r="SV808" s="49"/>
      <c r="SW808" s="49"/>
      <c r="SX808" s="49"/>
      <c r="SY808" s="49"/>
      <c r="SZ808" s="49"/>
      <c r="TA808" s="49"/>
      <c r="TB808" s="49"/>
      <c r="TC808" s="49"/>
      <c r="TD808" s="49"/>
      <c r="TE808" s="49"/>
      <c r="TF808" s="49"/>
      <c r="TG808" s="49"/>
      <c r="TH808" s="49"/>
      <c r="TI808" s="49"/>
      <c r="TJ808" s="49"/>
      <c r="TK808" s="49"/>
      <c r="TL808" s="49"/>
      <c r="TM808" s="49"/>
      <c r="TN808" s="49"/>
      <c r="TO808" s="49"/>
      <c r="TP808" s="49"/>
      <c r="TQ808" s="49"/>
      <c r="TR808" s="49"/>
      <c r="TS808" s="49"/>
      <c r="TT808" s="49"/>
      <c r="TU808" s="49"/>
      <c r="TV808" s="49"/>
      <c r="TW808" s="49"/>
      <c r="TX808" s="49"/>
      <c r="TY808" s="49"/>
      <c r="TZ808" s="49"/>
      <c r="UA808" s="49"/>
      <c r="UB808" s="49"/>
      <c r="UC808" s="49"/>
      <c r="UD808" s="49"/>
      <c r="UE808" s="49"/>
      <c r="UF808" s="49"/>
      <c r="UG808" s="49"/>
      <c r="UH808" s="49"/>
      <c r="UI808" s="49"/>
      <c r="UJ808" s="49"/>
      <c r="UK808" s="49"/>
      <c r="UL808" s="49"/>
      <c r="UM808" s="49"/>
      <c r="UN808" s="49"/>
      <c r="UO808" s="49"/>
      <c r="UP808" s="49"/>
      <c r="UQ808" s="49"/>
      <c r="UR808" s="49"/>
      <c r="US808" s="49"/>
      <c r="UT808" s="49"/>
      <c r="UU808" s="49"/>
      <c r="UV808" s="49"/>
      <c r="UW808" s="49"/>
      <c r="UX808" s="49"/>
      <c r="UY808" s="49"/>
      <c r="UZ808" s="49"/>
      <c r="VA808" s="49"/>
      <c r="VB808" s="49"/>
      <c r="VC808" s="49"/>
      <c r="VD808" s="49"/>
      <c r="VE808" s="49"/>
      <c r="VF808" s="49"/>
      <c r="VG808" s="49"/>
      <c r="VH808" s="49"/>
      <c r="VI808" s="49"/>
      <c r="VJ808" s="49"/>
      <c r="VK808" s="49"/>
      <c r="VL808" s="49"/>
      <c r="VM808" s="49"/>
      <c r="VN808" s="49"/>
      <c r="VO808" s="49"/>
      <c r="VP808" s="49"/>
      <c r="VQ808" s="49"/>
      <c r="VR808" s="49"/>
      <c r="VS808" s="49"/>
      <c r="VT808" s="49"/>
      <c r="VU808" s="49"/>
      <c r="VV808" s="49"/>
      <c r="VW808" s="49"/>
      <c r="VX808" s="49"/>
      <c r="VY808" s="49"/>
      <c r="VZ808" s="49"/>
      <c r="WA808" s="49"/>
      <c r="WB808" s="49"/>
      <c r="WC808" s="49"/>
      <c r="WD808" s="49"/>
      <c r="WE808" s="49"/>
      <c r="WF808" s="49"/>
      <c r="WG808" s="49"/>
      <c r="WH808" s="49"/>
      <c r="WI808" s="49"/>
      <c r="WJ808" s="49"/>
      <c r="WK808" s="49"/>
      <c r="WL808" s="49"/>
      <c r="WM808" s="49"/>
      <c r="WN808" s="49"/>
      <c r="WO808" s="49"/>
      <c r="WP808" s="49"/>
      <c r="WQ808" s="49"/>
      <c r="WR808" s="49"/>
      <c r="WS808" s="49"/>
      <c r="WT808" s="49"/>
      <c r="WU808" s="49"/>
      <c r="WV808" s="49"/>
      <c r="WW808" s="49"/>
      <c r="WX808" s="49"/>
      <c r="WY808" s="49"/>
      <c r="WZ808" s="49"/>
      <c r="XA808" s="49"/>
      <c r="XB808" s="49"/>
      <c r="XC808" s="49"/>
      <c r="XD808" s="49"/>
      <c r="XE808" s="49"/>
      <c r="XF808" s="49"/>
      <c r="XG808" s="49"/>
      <c r="XH808" s="49"/>
      <c r="XI808" s="49"/>
      <c r="XJ808" s="49"/>
      <c r="XK808" s="49"/>
      <c r="XL808" s="49"/>
      <c r="XM808" s="49"/>
      <c r="XN808" s="49"/>
      <c r="XO808" s="49"/>
      <c r="XP808" s="49"/>
      <c r="XQ808" s="49"/>
      <c r="XR808" s="49"/>
      <c r="XS808" s="49"/>
      <c r="XT808" s="49"/>
      <c r="XU808" s="49"/>
      <c r="XV808" s="49"/>
      <c r="XW808" s="49"/>
      <c r="XX808" s="49"/>
      <c r="XY808" s="49"/>
      <c r="XZ808" s="49"/>
      <c r="YA808" s="49"/>
      <c r="YB808" s="49"/>
      <c r="YC808" s="49"/>
      <c r="YD808" s="49"/>
      <c r="YE808" s="49"/>
      <c r="YF808" s="49"/>
      <c r="YG808" s="49"/>
      <c r="YH808" s="49"/>
      <c r="YI808" s="49"/>
      <c r="YJ808" s="49"/>
      <c r="YK808" s="49"/>
      <c r="YL808" s="49"/>
      <c r="YM808" s="49"/>
      <c r="YN808" s="49"/>
      <c r="YO808" s="49"/>
      <c r="YP808" s="49"/>
      <c r="YQ808" s="49"/>
      <c r="YR808" s="49"/>
      <c r="YS808" s="49"/>
      <c r="YT808" s="49"/>
      <c r="YU808" s="49"/>
      <c r="YV808" s="49"/>
      <c r="YW808" s="49"/>
      <c r="YX808" s="49"/>
      <c r="YY808" s="49"/>
      <c r="YZ808" s="49"/>
      <c r="ZA808" s="49"/>
      <c r="ZB808" s="49"/>
      <c r="ZC808" s="49"/>
      <c r="ZD808" s="49"/>
      <c r="ZE808" s="49"/>
      <c r="ZF808" s="49"/>
      <c r="ZG808" s="49"/>
      <c r="ZH808" s="49"/>
      <c r="ZI808" s="49"/>
      <c r="ZJ808" s="49"/>
      <c r="ZK808" s="49"/>
      <c r="ZL808" s="49"/>
      <c r="ZM808" s="49"/>
      <c r="ZN808" s="49"/>
      <c r="ZO808" s="49"/>
      <c r="ZP808" s="49"/>
      <c r="ZQ808" s="49"/>
      <c r="ZR808" s="49"/>
      <c r="ZS808" s="49"/>
      <c r="ZT808" s="49"/>
      <c r="ZU808" s="49"/>
      <c r="ZV808" s="49"/>
      <c r="ZW808" s="49"/>
      <c r="ZX808" s="49"/>
      <c r="ZY808" s="49"/>
      <c r="ZZ808" s="49"/>
      <c r="AAA808" s="49"/>
      <c r="AAB808" s="49"/>
      <c r="AAC808" s="49"/>
      <c r="AAD808" s="49"/>
      <c r="AAE808" s="49"/>
      <c r="AAF808" s="49"/>
      <c r="AAG808" s="49"/>
      <c r="AAH808" s="49"/>
      <c r="AAI808" s="49"/>
      <c r="AAJ808" s="49"/>
      <c r="AAK808" s="49"/>
      <c r="AAL808" s="49"/>
      <c r="AAM808" s="49"/>
      <c r="AAN808" s="49"/>
      <c r="AAO808" s="49"/>
      <c r="AAP808" s="49"/>
      <c r="AAQ808" s="49"/>
      <c r="AAR808" s="49"/>
      <c r="AAS808" s="49"/>
      <c r="AAT808" s="49"/>
      <c r="AAU808" s="49"/>
      <c r="AAV808" s="49"/>
      <c r="AAW808" s="49"/>
      <c r="AAX808" s="49"/>
      <c r="AAY808" s="49"/>
      <c r="AAZ808" s="49"/>
      <c r="ABA808" s="49"/>
      <c r="ABB808" s="49"/>
      <c r="ABC808" s="49"/>
      <c r="ABD808" s="49"/>
      <c r="ABE808" s="49"/>
      <c r="ABF808" s="49"/>
      <c r="ABG808" s="49"/>
      <c r="ABH808" s="49"/>
      <c r="ABI808" s="49"/>
      <c r="ABJ808" s="49"/>
      <c r="ABK808" s="49"/>
      <c r="ABL808" s="49"/>
      <c r="ABM808" s="49"/>
      <c r="ABN808" s="49"/>
      <c r="ABO808" s="49"/>
      <c r="ABP808" s="49"/>
      <c r="ABQ808" s="49"/>
      <c r="ABR808" s="49"/>
      <c r="ABS808" s="49"/>
      <c r="ABT808" s="49"/>
      <c r="ABU808" s="49"/>
      <c r="ABV808" s="49"/>
      <c r="ABW808" s="49"/>
      <c r="ABX808" s="49"/>
      <c r="ABY808" s="49"/>
      <c r="ABZ808" s="49"/>
      <c r="ACA808" s="49"/>
      <c r="ACB808" s="49"/>
      <c r="ACC808" s="49"/>
      <c r="ACD808" s="49"/>
      <c r="ACE808" s="49"/>
      <c r="ACF808" s="49"/>
      <c r="ACG808" s="49"/>
      <c r="ACH808" s="49"/>
      <c r="ACI808" s="49"/>
      <c r="ACJ808" s="49"/>
      <c r="ACK808" s="49"/>
      <c r="ACL808" s="49"/>
      <c r="ACM808" s="49"/>
      <c r="ACN808" s="49"/>
      <c r="ACO808" s="49"/>
      <c r="ACP808" s="49"/>
      <c r="ACQ808" s="49"/>
      <c r="ACR808" s="49"/>
      <c r="ACS808" s="49"/>
      <c r="ACT808" s="49"/>
      <c r="ACU808" s="49"/>
      <c r="ACV808" s="49"/>
      <c r="ACW808" s="49"/>
      <c r="ACX808" s="49"/>
      <c r="ACY808" s="49"/>
      <c r="ACZ808" s="49"/>
      <c r="ADA808" s="49"/>
      <c r="ADB808" s="49"/>
      <c r="ADC808" s="49"/>
      <c r="ADD808" s="49"/>
      <c r="ADE808" s="49"/>
      <c r="ADF808" s="49"/>
      <c r="ADG808" s="49"/>
      <c r="ADH808" s="49"/>
      <c r="ADI808" s="49"/>
      <c r="ADJ808" s="49"/>
      <c r="ADK808" s="49"/>
      <c r="ADL808" s="49"/>
      <c r="ADM808" s="49"/>
      <c r="ADN808" s="49"/>
      <c r="ADO808" s="49"/>
      <c r="ADP808" s="49"/>
      <c r="ADQ808" s="49"/>
      <c r="ADR808" s="49"/>
      <c r="ADS808" s="49"/>
      <c r="ADT808" s="49"/>
      <c r="ADU808" s="49"/>
      <c r="ADV808" s="49"/>
      <c r="ADW808" s="49"/>
      <c r="ADX808" s="49"/>
      <c r="ADY808" s="49"/>
      <c r="ADZ808" s="49"/>
      <c r="AEA808" s="49"/>
      <c r="AEB808" s="49"/>
      <c r="AEC808" s="49"/>
      <c r="AED808" s="49"/>
      <c r="AEE808" s="49"/>
      <c r="AEF808" s="49"/>
      <c r="AEG808" s="49"/>
      <c r="AEH808" s="49"/>
      <c r="AEI808" s="49"/>
      <c r="AEJ808" s="49"/>
      <c r="AEK808" s="49"/>
      <c r="AEL808" s="49"/>
      <c r="AEM808" s="49"/>
      <c r="AEN808" s="49"/>
      <c r="AEO808" s="49"/>
      <c r="AEP808" s="49"/>
      <c r="AEQ808" s="49"/>
      <c r="AER808" s="49"/>
      <c r="AES808" s="49"/>
      <c r="AET808" s="49"/>
      <c r="AEU808" s="49"/>
      <c r="AEV808" s="49"/>
      <c r="AEW808" s="49"/>
      <c r="AEX808" s="49"/>
      <c r="AEY808" s="49"/>
      <c r="AEZ808" s="49"/>
      <c r="AFA808" s="49"/>
      <c r="AFB808" s="49"/>
      <c r="AFC808" s="49"/>
      <c r="AFD808" s="49"/>
      <c r="AFE808" s="49"/>
      <c r="AFF808" s="49"/>
      <c r="AFG808" s="49"/>
      <c r="AFH808" s="49"/>
      <c r="AFI808" s="49"/>
      <c r="AFJ808" s="49"/>
      <c r="AFK808" s="49"/>
      <c r="AFL808" s="49"/>
      <c r="AFM808" s="49"/>
      <c r="AFN808" s="49"/>
      <c r="AFO808" s="49"/>
      <c r="AFP808" s="49"/>
      <c r="AFQ808" s="49"/>
      <c r="AFR808" s="49"/>
      <c r="AFS808" s="49"/>
      <c r="AFT808" s="49"/>
      <c r="AFU808" s="49"/>
      <c r="AFV808" s="49"/>
      <c r="AFW808" s="49"/>
      <c r="AFX808" s="49"/>
      <c r="AFY808" s="49"/>
      <c r="AFZ808" s="49"/>
      <c r="AGA808" s="49"/>
      <c r="AGB808" s="49"/>
      <c r="AGC808" s="49"/>
      <c r="AGD808" s="49"/>
      <c r="AGE808" s="49"/>
      <c r="AGF808" s="49"/>
      <c r="AGG808" s="49"/>
      <c r="AGH808" s="49"/>
      <c r="AGI808" s="49"/>
      <c r="AGJ808" s="49"/>
      <c r="AGK808" s="49"/>
      <c r="AGL808" s="49"/>
      <c r="AGM808" s="49"/>
      <c r="AGN808" s="49"/>
      <c r="AGO808" s="49"/>
      <c r="AGP808" s="49"/>
      <c r="AGQ808" s="49"/>
      <c r="AGR808" s="49"/>
      <c r="AGS808" s="49"/>
      <c r="AGT808" s="49"/>
      <c r="AGU808" s="49"/>
      <c r="AGV808" s="49"/>
      <c r="AGW808" s="49"/>
      <c r="AGX808" s="49"/>
      <c r="AGY808" s="49"/>
      <c r="AGZ808" s="49"/>
      <c r="AHA808" s="49"/>
      <c r="AHB808" s="49"/>
      <c r="AHC808" s="49"/>
      <c r="AHD808" s="49"/>
      <c r="AHE808" s="49"/>
      <c r="AHF808" s="49"/>
      <c r="AHG808" s="49"/>
      <c r="AHH808" s="49"/>
      <c r="AHI808" s="49"/>
      <c r="AHJ808" s="49"/>
      <c r="AHK808" s="49"/>
      <c r="AHL808" s="49"/>
      <c r="AHM808" s="49"/>
      <c r="AHN808" s="49"/>
      <c r="AHO808" s="49"/>
      <c r="AHP808" s="49"/>
      <c r="AHQ808" s="49"/>
      <c r="AHR808" s="49"/>
      <c r="AHS808" s="49"/>
      <c r="AHT808" s="49"/>
      <c r="AHU808" s="49"/>
      <c r="AHV808" s="49"/>
      <c r="AHW808" s="49"/>
      <c r="AHX808" s="49"/>
      <c r="AHY808" s="49"/>
      <c r="AHZ808" s="49"/>
      <c r="AIA808" s="49"/>
      <c r="AIB808" s="49"/>
      <c r="AIC808" s="49"/>
      <c r="AID808" s="49"/>
      <c r="AIE808" s="49"/>
      <c r="AIF808" s="49"/>
      <c r="AIG808" s="49"/>
      <c r="AIH808" s="49"/>
      <c r="AII808" s="49"/>
      <c r="AIJ808" s="49"/>
      <c r="AIK808" s="49"/>
      <c r="AIL808" s="49"/>
      <c r="AIM808" s="49"/>
      <c r="AIN808" s="49"/>
      <c r="AIO808" s="49"/>
      <c r="AIP808" s="49"/>
      <c r="AIQ808" s="49"/>
      <c r="AIR808" s="49"/>
      <c r="AIS808" s="49"/>
      <c r="AIT808" s="49"/>
      <c r="AIU808" s="49"/>
      <c r="AIV808" s="49"/>
      <c r="AIW808" s="49"/>
      <c r="AIX808" s="49"/>
      <c r="AIY808" s="49"/>
      <c r="AIZ808" s="49"/>
      <c r="AJA808" s="49"/>
      <c r="AJB808" s="49"/>
      <c r="AJC808" s="49"/>
      <c r="AJD808" s="49"/>
      <c r="AJE808" s="49"/>
      <c r="AJF808" s="49"/>
      <c r="AJG808" s="49"/>
      <c r="AJH808" s="49"/>
      <c r="AJI808" s="49"/>
      <c r="AJJ808" s="49"/>
      <c r="AJK808" s="49"/>
      <c r="AJL808" s="49"/>
      <c r="AJM808" s="49"/>
      <c r="AJN808" s="49"/>
      <c r="AJO808" s="49"/>
      <c r="AJP808" s="49"/>
      <c r="AJQ808" s="49"/>
      <c r="AJR808" s="49"/>
      <c r="AJS808" s="49"/>
      <c r="AJT808" s="49"/>
      <c r="AJU808" s="49"/>
      <c r="AJV808" s="49"/>
      <c r="AJW808" s="49"/>
      <c r="AJX808" s="49"/>
      <c r="AJY808" s="49"/>
      <c r="AJZ808" s="49"/>
      <c r="AKA808" s="49"/>
      <c r="AKB808" s="49"/>
      <c r="AKC808" s="49"/>
      <c r="AKD808" s="49"/>
      <c r="AKE808" s="49"/>
      <c r="AKF808" s="49"/>
      <c r="AKG808" s="49"/>
      <c r="AKH808" s="49"/>
      <c r="AKI808" s="49"/>
      <c r="AKJ808" s="49"/>
      <c r="AKK808" s="49"/>
      <c r="AKL808" s="49"/>
      <c r="AKM808" s="49"/>
      <c r="AKN808" s="49"/>
      <c r="AKO808" s="49"/>
      <c r="AKP808" s="49"/>
      <c r="AKQ808" s="49"/>
      <c r="AKR808" s="49"/>
      <c r="AKS808" s="49"/>
      <c r="AKT808" s="49"/>
      <c r="AKU808" s="49"/>
      <c r="AKV808" s="49"/>
      <c r="AKW808" s="49"/>
      <c r="AKX808" s="49"/>
      <c r="AKY808" s="49"/>
      <c r="AKZ808" s="49"/>
      <c r="ALA808" s="49"/>
      <c r="ALB808" s="49"/>
      <c r="ALC808" s="49"/>
      <c r="ALD808" s="49"/>
      <c r="ALE808" s="49"/>
      <c r="ALF808" s="49"/>
      <c r="ALG808" s="49"/>
      <c r="ALH808" s="49"/>
      <c r="ALI808" s="49"/>
      <c r="ALJ808" s="49"/>
      <c r="ALK808" s="49"/>
      <c r="ALL808" s="49"/>
      <c r="ALM808" s="49"/>
      <c r="ALN808" s="49"/>
      <c r="ALO808" s="49"/>
      <c r="ALP808" s="49"/>
      <c r="ALQ808" s="49"/>
      <c r="ALR808" s="49"/>
      <c r="ALS808" s="49"/>
      <c r="ALT808" s="49"/>
      <c r="ALU808" s="49"/>
      <c r="ALV808" s="49"/>
      <c r="ALW808" s="49"/>
      <c r="ALX808" s="49"/>
      <c r="ALY808" s="49"/>
      <c r="ALZ808" s="49"/>
      <c r="AMA808" s="49"/>
      <c r="AMB808" s="49"/>
      <c r="AMC808" s="49"/>
      <c r="AMD808" s="49"/>
      <c r="AME808" s="49"/>
      <c r="AMF808" s="49"/>
      <c r="AMG808" s="49"/>
      <c r="AMH808" s="49"/>
      <c r="AMI808" s="49"/>
      <c r="AMJ808" s="49"/>
      <c r="AMK808" s="49"/>
      <c r="AML808" s="49"/>
      <c r="AMM808" s="49"/>
      <c r="AMN808" s="49"/>
      <c r="AMO808" s="49"/>
      <c r="AMP808" s="49"/>
      <c r="AMQ808" s="49"/>
      <c r="AMR808" s="49"/>
      <c r="AMS808" s="49"/>
      <c r="AMT808" s="49"/>
      <c r="AMU808" s="49"/>
      <c r="AMV808" s="49"/>
      <c r="AMW808" s="49"/>
      <c r="AMX808" s="49"/>
      <c r="AMY808" s="49"/>
      <c r="AMZ808" s="49"/>
      <c r="ANA808" s="49"/>
      <c r="ANB808" s="49"/>
      <c r="ANC808" s="49"/>
      <c r="AND808" s="49"/>
      <c r="ANE808" s="49"/>
      <c r="ANF808" s="49"/>
      <c r="ANG808" s="49"/>
      <c r="ANH808" s="49"/>
      <c r="ANI808" s="49"/>
      <c r="ANJ808" s="49"/>
      <c r="ANK808" s="49"/>
      <c r="ANL808" s="49"/>
      <c r="ANM808" s="49"/>
      <c r="ANN808" s="49"/>
      <c r="ANO808" s="49"/>
      <c r="ANP808" s="49"/>
      <c r="ANQ808" s="49"/>
      <c r="ANR808" s="49"/>
      <c r="ANS808" s="49"/>
      <c r="ANT808" s="49"/>
      <c r="ANU808" s="49"/>
      <c r="ANV808" s="49"/>
      <c r="ANW808" s="49"/>
      <c r="ANX808" s="49"/>
      <c r="ANY808" s="49"/>
      <c r="ANZ808" s="49"/>
      <c r="AOA808" s="49"/>
      <c r="AOB808" s="49"/>
      <c r="AOC808" s="49"/>
      <c r="AOD808" s="49"/>
      <c r="AOE808" s="49"/>
      <c r="AOF808" s="49"/>
      <c r="AOG808" s="49"/>
      <c r="AOH808" s="49"/>
      <c r="AOI808" s="49"/>
      <c r="AOJ808" s="49"/>
      <c r="AOK808" s="49"/>
      <c r="AOL808" s="49"/>
      <c r="AOM808" s="49"/>
      <c r="AON808" s="49"/>
      <c r="AOO808" s="49"/>
      <c r="AOP808" s="49"/>
      <c r="AOQ808" s="49"/>
      <c r="AOR808" s="49"/>
      <c r="AOS808" s="49"/>
      <c r="AOT808" s="49"/>
      <c r="AOU808" s="49"/>
      <c r="AOV808" s="49"/>
      <c r="AOW808" s="49"/>
      <c r="AOX808" s="49"/>
      <c r="AOY808" s="49"/>
      <c r="AOZ808" s="49"/>
      <c r="APA808" s="49"/>
      <c r="APB808" s="49"/>
      <c r="APC808" s="49"/>
      <c r="APD808" s="49"/>
      <c r="APE808" s="49"/>
      <c r="APF808" s="49"/>
      <c r="APG808" s="49"/>
      <c r="APH808" s="49"/>
      <c r="API808" s="49"/>
      <c r="APJ808" s="49"/>
      <c r="APK808" s="49"/>
      <c r="APL808" s="49"/>
      <c r="APM808" s="49"/>
      <c r="APN808" s="49"/>
      <c r="APO808" s="49"/>
      <c r="APP808" s="49"/>
      <c r="APQ808" s="49"/>
      <c r="APR808" s="49"/>
      <c r="APS808" s="49"/>
      <c r="APT808" s="49"/>
      <c r="APU808" s="49"/>
      <c r="APV808" s="49"/>
      <c r="APW808" s="49"/>
      <c r="APX808" s="49"/>
      <c r="APY808" s="49"/>
      <c r="APZ808" s="49"/>
      <c r="AQA808" s="49"/>
      <c r="AQB808" s="49"/>
      <c r="AQC808" s="49"/>
      <c r="AQD808" s="49"/>
      <c r="AQE808" s="49"/>
      <c r="AQF808" s="49"/>
      <c r="AQG808" s="49"/>
      <c r="AQH808" s="49"/>
      <c r="AQI808" s="49"/>
      <c r="AQJ808" s="49"/>
      <c r="AQK808" s="49"/>
      <c r="AQL808" s="49"/>
      <c r="AQM808" s="49"/>
      <c r="AQN808" s="49"/>
      <c r="AQO808" s="49"/>
      <c r="AQP808" s="49"/>
      <c r="AQQ808" s="49"/>
      <c r="AQR808" s="49"/>
      <c r="AQS808" s="49"/>
      <c r="AQT808" s="49"/>
      <c r="AQU808" s="49"/>
      <c r="AQV808" s="49"/>
      <c r="AQW808" s="49"/>
      <c r="AQX808" s="49"/>
      <c r="AQY808" s="49"/>
      <c r="AQZ808" s="49"/>
      <c r="ARA808" s="49"/>
      <c r="ARB808" s="49"/>
      <c r="ARC808" s="49"/>
      <c r="ARD808" s="49"/>
      <c r="ARE808" s="49"/>
      <c r="ARF808" s="49"/>
      <c r="ARG808" s="49"/>
      <c r="ARH808" s="49"/>
      <c r="ARI808" s="49"/>
      <c r="ARJ808" s="49"/>
      <c r="ARK808" s="49"/>
      <c r="ARL808" s="49"/>
      <c r="ARM808" s="49"/>
      <c r="ARN808" s="49"/>
      <c r="ARO808" s="49"/>
      <c r="ARP808" s="49"/>
      <c r="ARQ808" s="49"/>
      <c r="ARR808" s="49"/>
      <c r="ARS808" s="49"/>
      <c r="ART808" s="49"/>
      <c r="ARU808" s="49"/>
      <c r="ARV808" s="49"/>
      <c r="ARW808" s="49"/>
      <c r="ARX808" s="49"/>
      <c r="ARY808" s="49"/>
      <c r="ARZ808" s="49"/>
      <c r="ASA808" s="49"/>
      <c r="ASB808" s="49"/>
      <c r="ASC808" s="49"/>
      <c r="ASD808" s="49"/>
      <c r="ASE808" s="49"/>
      <c r="ASF808" s="49"/>
      <c r="ASG808" s="49"/>
      <c r="ASH808" s="49"/>
      <c r="ASI808" s="49"/>
      <c r="ASJ808" s="49"/>
      <c r="ASK808" s="49"/>
      <c r="ASL808" s="49"/>
      <c r="ASM808" s="49"/>
      <c r="ASN808" s="49"/>
      <c r="ASO808" s="49"/>
      <c r="ASP808" s="49"/>
      <c r="ASQ808" s="49"/>
      <c r="ASR808" s="49"/>
      <c r="ASS808" s="49"/>
      <c r="AST808" s="49"/>
      <c r="ASU808" s="49"/>
      <c r="ASV808" s="49"/>
      <c r="ASW808" s="49"/>
      <c r="ASX808" s="49"/>
      <c r="ASY808" s="49"/>
      <c r="ASZ808" s="49"/>
      <c r="ATA808" s="49"/>
      <c r="ATB808" s="49"/>
      <c r="ATC808" s="49"/>
      <c r="ATD808" s="49"/>
      <c r="ATE808" s="49"/>
      <c r="ATF808" s="49"/>
      <c r="ATG808" s="49"/>
      <c r="ATH808" s="49"/>
      <c r="ATI808" s="49"/>
      <c r="ATJ808" s="49"/>
      <c r="ATK808" s="49"/>
      <c r="ATL808" s="49"/>
      <c r="ATM808" s="49"/>
      <c r="ATN808" s="49"/>
      <c r="ATO808" s="49"/>
      <c r="ATP808" s="49"/>
      <c r="ATQ808" s="49"/>
      <c r="ATR808" s="49"/>
      <c r="ATS808" s="49"/>
      <c r="ATT808" s="49"/>
      <c r="ATU808" s="49"/>
      <c r="ATV808" s="49"/>
      <c r="ATW808" s="49"/>
      <c r="ATX808" s="49"/>
      <c r="ATY808" s="49"/>
      <c r="ATZ808" s="49"/>
      <c r="AUA808" s="49"/>
      <c r="AUB808" s="49"/>
      <c r="AUC808" s="49"/>
      <c r="AUD808" s="49"/>
      <c r="AUE808" s="49"/>
      <c r="AUF808" s="49"/>
      <c r="AUG808" s="49"/>
      <c r="AUH808" s="49"/>
      <c r="AUI808" s="49"/>
      <c r="AUJ808" s="49"/>
      <c r="AUK808" s="49"/>
      <c r="AUL808" s="49"/>
      <c r="AUM808" s="49"/>
      <c r="AUN808" s="49"/>
      <c r="AUO808" s="49"/>
      <c r="AUP808" s="49"/>
      <c r="AUQ808" s="49"/>
      <c r="AUR808" s="49"/>
      <c r="AUS808" s="49"/>
      <c r="AUT808" s="49"/>
      <c r="AUU808" s="49"/>
      <c r="AUV808" s="49"/>
      <c r="AUW808" s="49"/>
      <c r="AUX808" s="49"/>
      <c r="AUY808" s="49"/>
      <c r="AUZ808" s="49"/>
      <c r="AVA808" s="49"/>
      <c r="AVB808" s="49"/>
      <c r="AVC808" s="49"/>
      <c r="AVD808" s="49"/>
      <c r="AVE808" s="49"/>
      <c r="AVF808" s="49"/>
      <c r="AVG808" s="49"/>
      <c r="AVH808" s="49"/>
      <c r="AVI808" s="49"/>
      <c r="AVJ808" s="49"/>
      <c r="AVK808" s="49"/>
      <c r="AVL808" s="49"/>
      <c r="AVM808" s="49"/>
      <c r="AVN808" s="49"/>
      <c r="AVO808" s="49"/>
      <c r="AVP808" s="49"/>
      <c r="AVQ808" s="49"/>
      <c r="AVR808" s="49"/>
      <c r="AVS808" s="49"/>
      <c r="AVT808" s="49"/>
      <c r="AVU808" s="49"/>
      <c r="AVV808" s="49"/>
      <c r="AVW808" s="49"/>
      <c r="AVX808" s="49"/>
      <c r="AVY808" s="49"/>
      <c r="AVZ808" s="49"/>
      <c r="AWA808" s="49"/>
      <c r="AWB808" s="49"/>
      <c r="AWC808" s="49"/>
      <c r="AWD808" s="49"/>
      <c r="AWE808" s="49"/>
      <c r="AWF808" s="49"/>
      <c r="AWG808" s="49"/>
      <c r="AWH808" s="49"/>
      <c r="AWI808" s="49"/>
      <c r="AWJ808" s="49"/>
      <c r="AWK808" s="49"/>
      <c r="AWL808" s="49"/>
      <c r="AWM808" s="49"/>
      <c r="AWN808" s="49"/>
      <c r="AWO808" s="49"/>
      <c r="AWP808" s="49"/>
      <c r="AWQ808" s="49"/>
      <c r="AWR808" s="49"/>
      <c r="AWS808" s="49"/>
      <c r="AWT808" s="49"/>
      <c r="AWU808" s="49"/>
      <c r="AWV808" s="49"/>
      <c r="AWW808" s="49"/>
      <c r="AWX808" s="49"/>
      <c r="AWY808" s="49"/>
      <c r="AWZ808" s="49"/>
      <c r="AXA808" s="49"/>
      <c r="AXB808" s="49"/>
      <c r="AXC808" s="49"/>
      <c r="AXD808" s="49"/>
      <c r="AXE808" s="49"/>
      <c r="AXF808" s="49"/>
      <c r="AXG808" s="49"/>
      <c r="AXH808" s="49"/>
      <c r="AXI808" s="49"/>
      <c r="AXJ808" s="49"/>
      <c r="AXK808" s="49"/>
      <c r="AXL808" s="49"/>
      <c r="AXM808" s="49"/>
      <c r="AXN808" s="49"/>
      <c r="AXO808" s="49"/>
      <c r="AXP808" s="49"/>
      <c r="AXQ808" s="49"/>
      <c r="AXR808" s="49"/>
      <c r="AXS808" s="49"/>
      <c r="AXT808" s="49"/>
      <c r="AXU808" s="49"/>
      <c r="AXV808" s="49"/>
      <c r="AXW808" s="49"/>
      <c r="AXX808" s="49"/>
      <c r="AXY808" s="49"/>
      <c r="AXZ808" s="49"/>
      <c r="AYA808" s="49"/>
      <c r="AYB808" s="49"/>
      <c r="AYC808" s="49"/>
      <c r="AYD808" s="49"/>
      <c r="AYE808" s="49"/>
      <c r="AYF808" s="49"/>
      <c r="AYG808" s="49"/>
      <c r="AYH808" s="49"/>
      <c r="AYI808" s="49"/>
      <c r="AYJ808" s="49"/>
      <c r="AYK808" s="49"/>
      <c r="AYL808" s="49"/>
      <c r="AYM808" s="49"/>
      <c r="AYN808" s="49"/>
      <c r="AYO808" s="49"/>
      <c r="AYP808" s="49"/>
      <c r="AYQ808" s="49"/>
      <c r="AYR808" s="49"/>
      <c r="AYS808" s="49"/>
      <c r="AYT808" s="49"/>
      <c r="AYU808" s="49"/>
      <c r="AYV808" s="49"/>
      <c r="AYW808" s="49"/>
      <c r="AYX808" s="49"/>
      <c r="AYY808" s="49"/>
      <c r="AYZ808" s="49"/>
      <c r="AZA808" s="49"/>
      <c r="AZB808" s="49"/>
      <c r="AZC808" s="49"/>
      <c r="AZD808" s="49"/>
      <c r="AZE808" s="49"/>
      <c r="AZF808" s="49"/>
      <c r="AZG808" s="49"/>
      <c r="AZH808" s="49"/>
      <c r="AZI808" s="49"/>
      <c r="AZJ808" s="49"/>
      <c r="AZK808" s="49"/>
      <c r="AZL808" s="49"/>
      <c r="AZM808" s="49"/>
      <c r="AZN808" s="49"/>
      <c r="AZO808" s="49"/>
      <c r="AZP808" s="49"/>
      <c r="AZQ808" s="49"/>
      <c r="AZR808" s="49"/>
      <c r="AZS808" s="49"/>
      <c r="AZT808" s="49"/>
      <c r="AZU808" s="49"/>
      <c r="AZV808" s="49"/>
      <c r="AZW808" s="49"/>
      <c r="AZX808" s="49"/>
      <c r="AZY808" s="49"/>
      <c r="AZZ808" s="49"/>
      <c r="BAA808" s="49"/>
      <c r="BAB808" s="49"/>
      <c r="BAC808" s="49"/>
      <c r="BAD808" s="49"/>
      <c r="BAE808" s="49"/>
      <c r="BAF808" s="49"/>
      <c r="BAG808" s="49"/>
      <c r="BAH808" s="49"/>
      <c r="BAI808" s="49"/>
      <c r="BAJ808" s="49"/>
      <c r="BAK808" s="49"/>
      <c r="BAL808" s="49"/>
      <c r="BAM808" s="49"/>
      <c r="BAN808" s="49"/>
      <c r="BAO808" s="49"/>
      <c r="BAP808" s="49"/>
      <c r="BAQ808" s="49"/>
      <c r="BAR808" s="49"/>
      <c r="BAS808" s="49"/>
      <c r="BAT808" s="49"/>
      <c r="BAU808" s="49"/>
      <c r="BAV808" s="49"/>
      <c r="BAW808" s="49"/>
      <c r="BAX808" s="49"/>
      <c r="BAY808" s="49"/>
      <c r="BAZ808" s="49"/>
      <c r="BBA808" s="49"/>
      <c r="BBB808" s="49"/>
      <c r="BBC808" s="49"/>
      <c r="BBD808" s="49"/>
      <c r="BBE808" s="49"/>
      <c r="BBF808" s="49"/>
      <c r="BBG808" s="49"/>
      <c r="BBH808" s="49"/>
      <c r="BBI808" s="49"/>
      <c r="BBJ808" s="49"/>
      <c r="BBK808" s="49"/>
      <c r="BBL808" s="49"/>
      <c r="BBM808" s="49"/>
      <c r="BBN808" s="49"/>
      <c r="BBO808" s="49"/>
      <c r="BBP808" s="49"/>
      <c r="BBQ808" s="49"/>
      <c r="BBR808" s="49"/>
      <c r="BBS808" s="49"/>
      <c r="BBT808" s="49"/>
      <c r="BBU808" s="49"/>
      <c r="BBV808" s="49"/>
      <c r="BBW808" s="49"/>
      <c r="BBX808" s="49"/>
      <c r="BBY808" s="49"/>
      <c r="BBZ808" s="49"/>
      <c r="BCA808" s="49"/>
      <c r="BCB808" s="49"/>
      <c r="BCC808" s="49"/>
      <c r="BCD808" s="49"/>
      <c r="BCE808" s="49"/>
      <c r="BCF808" s="49"/>
      <c r="BCG808" s="49"/>
      <c r="BCH808" s="49"/>
      <c r="BCI808" s="49"/>
      <c r="BCJ808" s="49"/>
      <c r="BCK808" s="49"/>
      <c r="BCL808" s="49"/>
      <c r="BCM808" s="49"/>
      <c r="BCN808" s="49"/>
      <c r="BCO808" s="49"/>
      <c r="BCP808" s="49"/>
      <c r="BCQ808" s="49"/>
      <c r="BCR808" s="49"/>
      <c r="BCS808" s="49"/>
      <c r="BCT808" s="49"/>
      <c r="BCU808" s="49"/>
      <c r="BCV808" s="49"/>
      <c r="BCW808" s="49"/>
      <c r="BCX808" s="49"/>
      <c r="BCY808" s="49"/>
      <c r="BCZ808" s="49"/>
      <c r="BDA808" s="49"/>
      <c r="BDB808" s="49"/>
      <c r="BDC808" s="49"/>
      <c r="BDD808" s="49"/>
      <c r="BDE808" s="49"/>
      <c r="BDF808" s="49"/>
      <c r="BDG808" s="49"/>
      <c r="BDH808" s="49"/>
      <c r="BDI808" s="49"/>
      <c r="BDJ808" s="49"/>
      <c r="BDK808" s="49"/>
      <c r="BDL808" s="49"/>
      <c r="BDM808" s="49"/>
      <c r="BDN808" s="49"/>
      <c r="BDO808" s="49"/>
      <c r="BDP808" s="49"/>
      <c r="BDQ808" s="49"/>
      <c r="BDR808" s="49"/>
      <c r="BDS808" s="49"/>
      <c r="BDT808" s="49"/>
      <c r="BDU808" s="49"/>
      <c r="BDV808" s="49"/>
      <c r="BDW808" s="49"/>
      <c r="BDX808" s="49"/>
      <c r="BDY808" s="49"/>
      <c r="BDZ808" s="49"/>
      <c r="BEA808" s="49"/>
      <c r="BEB808" s="49"/>
      <c r="BEC808" s="49"/>
      <c r="BED808" s="49"/>
      <c r="BEE808" s="49"/>
      <c r="BEF808" s="49"/>
      <c r="BEG808" s="49"/>
      <c r="BEH808" s="49"/>
      <c r="BEI808" s="49"/>
      <c r="BEJ808" s="49"/>
      <c r="BEK808" s="49"/>
      <c r="BEL808" s="49"/>
      <c r="BEM808" s="49"/>
      <c r="BEN808" s="49"/>
      <c r="BEO808" s="49"/>
      <c r="BEP808" s="49"/>
      <c r="BEQ808" s="49"/>
      <c r="BER808" s="49"/>
      <c r="BES808" s="49"/>
      <c r="BET808" s="49"/>
      <c r="BEU808" s="49"/>
      <c r="BEV808" s="49"/>
      <c r="BEW808" s="49"/>
      <c r="BEX808" s="49"/>
      <c r="BEY808" s="49"/>
      <c r="BEZ808" s="49"/>
      <c r="BFA808" s="49"/>
      <c r="BFB808" s="49"/>
      <c r="BFC808" s="49"/>
      <c r="BFD808" s="49"/>
      <c r="BFE808" s="49"/>
      <c r="BFF808" s="49"/>
      <c r="BFG808" s="49"/>
      <c r="BFH808" s="49"/>
      <c r="BFI808" s="49"/>
      <c r="BFJ808" s="49"/>
      <c r="BFK808" s="49"/>
      <c r="BFL808" s="49"/>
      <c r="BFM808" s="49"/>
      <c r="BFN808" s="49"/>
      <c r="BFO808" s="49"/>
      <c r="BFP808" s="49"/>
      <c r="BFQ808" s="49"/>
      <c r="BFR808" s="49"/>
      <c r="BFS808" s="49"/>
      <c r="BFT808" s="49"/>
      <c r="BFU808" s="49"/>
      <c r="BFV808" s="49"/>
      <c r="BFW808" s="49"/>
      <c r="BFX808" s="49"/>
      <c r="BFY808" s="49"/>
      <c r="BFZ808" s="49"/>
      <c r="BGA808" s="49"/>
      <c r="BGB808" s="49"/>
      <c r="BGC808" s="49"/>
      <c r="BGD808" s="49"/>
      <c r="BGE808" s="49"/>
      <c r="BGF808" s="49"/>
      <c r="BGG808" s="49"/>
      <c r="BGH808" s="49"/>
      <c r="BGI808" s="49"/>
      <c r="BGJ808" s="49"/>
      <c r="BGK808" s="49"/>
      <c r="BGL808" s="49"/>
      <c r="BGM808" s="49"/>
      <c r="BGN808" s="49"/>
      <c r="BGO808" s="49"/>
      <c r="BGP808" s="49"/>
      <c r="BGQ808" s="49"/>
      <c r="BGR808" s="49"/>
      <c r="BGS808" s="49"/>
      <c r="BGT808" s="49"/>
      <c r="BGU808" s="49"/>
      <c r="BGV808" s="49"/>
      <c r="BGW808" s="49"/>
      <c r="BGX808" s="49"/>
      <c r="BGY808" s="49"/>
      <c r="BGZ808" s="49"/>
      <c r="BHA808" s="49"/>
      <c r="BHB808" s="49"/>
      <c r="BHC808" s="49"/>
      <c r="BHD808" s="49"/>
      <c r="BHE808" s="49"/>
      <c r="BHF808" s="49"/>
      <c r="BHG808" s="49"/>
      <c r="BHH808" s="49"/>
      <c r="BHI808" s="49"/>
      <c r="BHJ808" s="49"/>
      <c r="BHK808" s="49"/>
      <c r="BHL808" s="49"/>
      <c r="BHM808" s="49"/>
      <c r="BHN808" s="49"/>
      <c r="BHO808" s="49"/>
      <c r="BHP808" s="49"/>
      <c r="BHQ808" s="49"/>
      <c r="BHR808" s="49"/>
      <c r="BHS808" s="49"/>
      <c r="BHT808" s="49"/>
      <c r="BHU808" s="49"/>
      <c r="BHV808" s="49"/>
      <c r="BHW808" s="49"/>
      <c r="BHX808" s="49"/>
      <c r="BHY808" s="49"/>
      <c r="BHZ808" s="49"/>
      <c r="BIA808" s="49"/>
      <c r="BIB808" s="49"/>
      <c r="BIC808" s="49"/>
      <c r="BID808" s="49"/>
      <c r="BIE808" s="49"/>
      <c r="BIF808" s="49"/>
      <c r="BIG808" s="49"/>
      <c r="BIH808" s="49"/>
      <c r="BII808" s="49"/>
      <c r="BIJ808" s="49"/>
      <c r="BIK808" s="49"/>
      <c r="BIL808" s="49"/>
      <c r="BIM808" s="49"/>
      <c r="BIN808" s="49"/>
      <c r="BIO808" s="49"/>
      <c r="BIP808" s="49"/>
      <c r="BIQ808" s="49"/>
      <c r="BIR808" s="49"/>
      <c r="BIS808" s="49"/>
      <c r="BIT808" s="49"/>
      <c r="BIU808" s="49"/>
      <c r="BIV808" s="49"/>
      <c r="BIW808" s="49"/>
      <c r="BIX808" s="49"/>
      <c r="BIY808" s="49"/>
      <c r="BIZ808" s="49"/>
      <c r="BJA808" s="49"/>
      <c r="BJB808" s="49"/>
      <c r="BJC808" s="49"/>
      <c r="BJD808" s="49"/>
      <c r="BJE808" s="49"/>
      <c r="BJF808" s="49"/>
      <c r="BJG808" s="49"/>
      <c r="BJH808" s="49"/>
      <c r="BJI808" s="49"/>
      <c r="BJJ808" s="49"/>
      <c r="BJK808" s="49"/>
      <c r="BJL808" s="49"/>
      <c r="BJM808" s="49"/>
      <c r="BJN808" s="49"/>
      <c r="BJO808" s="49"/>
      <c r="BJP808" s="49"/>
      <c r="BJQ808" s="49"/>
      <c r="BJR808" s="49"/>
      <c r="BJS808" s="49"/>
      <c r="BJT808" s="49"/>
      <c r="BJU808" s="49"/>
      <c r="BJV808" s="49"/>
      <c r="BJW808" s="49"/>
      <c r="BJX808" s="49"/>
      <c r="BJY808" s="49"/>
      <c r="BJZ808" s="49"/>
      <c r="BKA808" s="49"/>
      <c r="BKB808" s="49"/>
      <c r="BKC808" s="49"/>
      <c r="BKD808" s="49"/>
      <c r="BKE808" s="49"/>
      <c r="BKF808" s="49"/>
      <c r="BKG808" s="49"/>
      <c r="BKH808" s="49"/>
      <c r="BKI808" s="49"/>
      <c r="BKJ808" s="49"/>
      <c r="BKK808" s="49"/>
      <c r="BKL808" s="49"/>
      <c r="BKM808" s="49"/>
      <c r="BKN808" s="49"/>
      <c r="BKO808" s="49"/>
      <c r="BKP808" s="49"/>
      <c r="BKQ808" s="49"/>
      <c r="BKR808" s="49"/>
      <c r="BKS808" s="49"/>
      <c r="BKT808" s="49"/>
      <c r="BKU808" s="49"/>
      <c r="BKV808" s="49"/>
      <c r="BKW808" s="49"/>
      <c r="BKX808" s="49"/>
      <c r="BKY808" s="49"/>
      <c r="BKZ808" s="49"/>
      <c r="BLA808" s="49"/>
      <c r="BLB808" s="49"/>
      <c r="BLC808" s="49"/>
      <c r="BLD808" s="49"/>
      <c r="BLE808" s="49"/>
      <c r="BLF808" s="49"/>
      <c r="BLG808" s="49"/>
      <c r="BLH808" s="49"/>
      <c r="BLI808" s="49"/>
      <c r="BLJ808" s="49"/>
      <c r="BLK808" s="49"/>
      <c r="BLL808" s="49"/>
      <c r="BLM808" s="49"/>
      <c r="BLN808" s="49"/>
      <c r="BLO808" s="49"/>
      <c r="BLP808" s="49"/>
      <c r="BLQ808" s="49"/>
      <c r="BLR808" s="49"/>
      <c r="BLS808" s="49"/>
      <c r="BLT808" s="49"/>
      <c r="BLU808" s="49"/>
      <c r="BLV808" s="49"/>
      <c r="BLW808" s="49"/>
      <c r="BLX808" s="49"/>
      <c r="BLY808" s="49"/>
      <c r="BLZ808" s="49"/>
      <c r="BMA808" s="49"/>
      <c r="BMB808" s="49"/>
      <c r="BMC808" s="49"/>
      <c r="BMD808" s="49"/>
      <c r="BME808" s="49"/>
      <c r="BMF808" s="49"/>
      <c r="BMG808" s="49"/>
      <c r="BMH808" s="49"/>
      <c r="BMI808" s="49"/>
      <c r="BMJ808" s="49"/>
      <c r="BMK808" s="49"/>
      <c r="BML808" s="49"/>
      <c r="BMM808" s="49"/>
      <c r="BMN808" s="49"/>
      <c r="BMO808" s="49"/>
      <c r="BMP808" s="49"/>
      <c r="BMQ808" s="49"/>
      <c r="BMR808" s="49"/>
      <c r="BMS808" s="49"/>
      <c r="BMT808" s="49"/>
      <c r="BMU808" s="49"/>
      <c r="BMV808" s="49"/>
      <c r="BMW808" s="49"/>
      <c r="BMX808" s="49"/>
      <c r="BMY808" s="49"/>
      <c r="BMZ808" s="49"/>
      <c r="BNA808" s="49"/>
      <c r="BNB808" s="49"/>
      <c r="BNC808" s="49"/>
      <c r="BND808" s="49"/>
      <c r="BNE808" s="49"/>
      <c r="BNF808" s="49"/>
      <c r="BNG808" s="49"/>
      <c r="BNH808" s="49"/>
      <c r="BNI808" s="49"/>
      <c r="BNJ808" s="49"/>
      <c r="BNK808" s="49"/>
      <c r="BNL808" s="49"/>
      <c r="BNM808" s="49"/>
      <c r="BNN808" s="49"/>
      <c r="BNO808" s="49"/>
      <c r="BNP808" s="49"/>
      <c r="BNQ808" s="49"/>
      <c r="BNR808" s="49"/>
      <c r="BNS808" s="49"/>
      <c r="BNT808" s="49"/>
      <c r="BNU808" s="49"/>
      <c r="BNV808" s="49"/>
      <c r="BNW808" s="49"/>
      <c r="BNX808" s="49"/>
      <c r="BNY808" s="49"/>
      <c r="BNZ808" s="49"/>
      <c r="BOA808" s="49"/>
      <c r="BOB808" s="49"/>
      <c r="BOC808" s="49"/>
      <c r="BOD808" s="49"/>
      <c r="BOE808" s="49"/>
      <c r="BOF808" s="49"/>
      <c r="BOG808" s="49"/>
      <c r="BOH808" s="49"/>
      <c r="BOI808" s="49"/>
      <c r="BOJ808" s="49"/>
      <c r="BOK808" s="49"/>
      <c r="BOL808" s="49"/>
      <c r="BOM808" s="49"/>
      <c r="BON808" s="49"/>
      <c r="BOO808" s="49"/>
      <c r="BOP808" s="49"/>
      <c r="BOQ808" s="49"/>
      <c r="BOR808" s="49"/>
      <c r="BOS808" s="49"/>
      <c r="BOT808" s="49"/>
      <c r="BOU808" s="49"/>
      <c r="BOV808" s="49"/>
      <c r="BOW808" s="49"/>
      <c r="BOX808" s="49"/>
      <c r="BOY808" s="49"/>
      <c r="BOZ808" s="49"/>
      <c r="BPA808" s="49"/>
      <c r="BPB808" s="49"/>
      <c r="BPC808" s="49"/>
      <c r="BPD808" s="49"/>
      <c r="BPE808" s="49"/>
      <c r="BPF808" s="49"/>
      <c r="BPG808" s="49"/>
      <c r="BPH808" s="49"/>
      <c r="BPI808" s="49"/>
      <c r="BPJ808" s="49"/>
      <c r="BPK808" s="49"/>
      <c r="BPL808" s="49"/>
      <c r="BPM808" s="49"/>
      <c r="BPN808" s="49"/>
      <c r="BPO808" s="49"/>
      <c r="BPP808" s="49"/>
      <c r="BPQ808" s="49"/>
      <c r="BPR808" s="49"/>
      <c r="BPS808" s="49"/>
      <c r="BPT808" s="49"/>
      <c r="BPU808" s="49"/>
      <c r="BPV808" s="49"/>
      <c r="BPW808" s="49"/>
      <c r="BPX808" s="49"/>
      <c r="BPY808" s="49"/>
      <c r="BPZ808" s="49"/>
      <c r="BQA808" s="49"/>
      <c r="BQB808" s="49"/>
      <c r="BQC808" s="49"/>
      <c r="BQD808" s="49"/>
      <c r="BQE808" s="49"/>
      <c r="BQF808" s="49"/>
      <c r="BQG808" s="49"/>
      <c r="BQH808" s="49"/>
      <c r="BQI808" s="49"/>
      <c r="BQJ808" s="49"/>
      <c r="BQK808" s="49"/>
      <c r="BQL808" s="49"/>
      <c r="BQM808" s="49"/>
      <c r="BQN808" s="49"/>
      <c r="BQO808" s="49"/>
      <c r="BQP808" s="49"/>
      <c r="BQQ808" s="49"/>
      <c r="BQR808" s="49"/>
      <c r="BQS808" s="49"/>
      <c r="BQT808" s="49"/>
      <c r="BQU808" s="49"/>
      <c r="BQV808" s="49"/>
      <c r="BQW808" s="49"/>
      <c r="BQX808" s="49"/>
      <c r="BQY808" s="49"/>
      <c r="BQZ808" s="49"/>
      <c r="BRA808" s="49"/>
      <c r="BRB808" s="49"/>
      <c r="BRC808" s="49"/>
      <c r="BRD808" s="49"/>
      <c r="BRE808" s="49"/>
      <c r="BRF808" s="49"/>
      <c r="BRG808" s="49"/>
      <c r="BRH808" s="49"/>
      <c r="BRI808" s="49"/>
      <c r="BRJ808" s="49"/>
      <c r="BRK808" s="49"/>
      <c r="BRL808" s="49"/>
      <c r="BRM808" s="49"/>
      <c r="BRN808" s="49"/>
      <c r="BRO808" s="49"/>
      <c r="BRP808" s="49"/>
      <c r="BRQ808" s="49"/>
      <c r="BRR808" s="49"/>
      <c r="BRS808" s="49"/>
      <c r="BRT808" s="49"/>
      <c r="BRU808" s="49"/>
      <c r="BRV808" s="49"/>
      <c r="BRW808" s="49"/>
      <c r="BRX808" s="49"/>
      <c r="BRY808" s="49"/>
      <c r="BRZ808" s="49"/>
      <c r="BSA808" s="49"/>
      <c r="BSB808" s="49"/>
      <c r="BSC808" s="49"/>
      <c r="BSD808" s="49"/>
      <c r="BSE808" s="49"/>
      <c r="BSF808" s="49"/>
      <c r="BSG808" s="49"/>
      <c r="BSH808" s="49"/>
      <c r="BSI808" s="49"/>
      <c r="BSJ808" s="49"/>
      <c r="BSK808" s="49"/>
      <c r="BSL808" s="49"/>
      <c r="BSM808" s="49"/>
      <c r="BSN808" s="49"/>
      <c r="BSO808" s="49"/>
      <c r="BSP808" s="49"/>
      <c r="BSQ808" s="49"/>
      <c r="BSR808" s="49"/>
      <c r="BSS808" s="49"/>
      <c r="BST808" s="49"/>
      <c r="BSU808" s="49"/>
      <c r="BSV808" s="49"/>
      <c r="BSW808" s="49"/>
      <c r="BSX808" s="49"/>
      <c r="BSY808" s="49"/>
      <c r="BSZ808" s="49"/>
      <c r="BTA808" s="49"/>
      <c r="BTB808" s="49"/>
      <c r="BTC808" s="49"/>
      <c r="BTD808" s="49"/>
      <c r="BTE808" s="49"/>
      <c r="BTF808" s="49"/>
      <c r="BTG808" s="49"/>
      <c r="BTH808" s="49"/>
      <c r="BTI808" s="49"/>
      <c r="BTJ808" s="49"/>
      <c r="BTK808" s="49"/>
      <c r="BTL808" s="49"/>
      <c r="BTM808" s="49"/>
      <c r="BTN808" s="49"/>
      <c r="BTO808" s="49"/>
      <c r="BTP808" s="49"/>
      <c r="BTQ808" s="49"/>
      <c r="BTR808" s="49"/>
      <c r="BTS808" s="49"/>
      <c r="BTT808" s="49"/>
      <c r="BTU808" s="49"/>
      <c r="BTV808" s="49"/>
      <c r="BTW808" s="49"/>
      <c r="BTX808" s="49"/>
      <c r="BTY808" s="49"/>
      <c r="BTZ808" s="49"/>
      <c r="BUA808" s="49"/>
      <c r="BUB808" s="49"/>
      <c r="BUC808" s="49"/>
      <c r="BUD808" s="49"/>
      <c r="BUE808" s="49"/>
      <c r="BUF808" s="49"/>
      <c r="BUG808" s="49"/>
      <c r="BUH808" s="49"/>
      <c r="BUI808" s="49"/>
      <c r="BUJ808" s="49"/>
      <c r="BUK808" s="49"/>
      <c r="BUL808" s="49"/>
      <c r="BUM808" s="49"/>
      <c r="BUN808" s="49"/>
      <c r="BUO808" s="49"/>
      <c r="BUP808" s="49"/>
      <c r="BUQ808" s="49"/>
      <c r="BUR808" s="49"/>
      <c r="BUS808" s="49"/>
      <c r="BUT808" s="49"/>
      <c r="BUU808" s="49"/>
      <c r="BUV808" s="49"/>
      <c r="BUW808" s="49"/>
      <c r="BUX808" s="49"/>
      <c r="BUY808" s="49"/>
      <c r="BUZ808" s="49"/>
      <c r="BVA808" s="49"/>
      <c r="BVB808" s="49"/>
      <c r="BVC808" s="49"/>
      <c r="BVD808" s="49"/>
      <c r="BVE808" s="49"/>
      <c r="BVF808" s="49"/>
      <c r="BVG808" s="49"/>
      <c r="BVH808" s="49"/>
      <c r="BVI808" s="49"/>
      <c r="BVJ808" s="49"/>
      <c r="BVK808" s="49"/>
      <c r="BVL808" s="49"/>
      <c r="BVM808" s="49"/>
      <c r="BVN808" s="49"/>
      <c r="BVO808" s="49"/>
      <c r="BVP808" s="49"/>
      <c r="BVQ808" s="49"/>
      <c r="BVR808" s="49"/>
      <c r="BVS808" s="49"/>
      <c r="BVT808" s="49"/>
      <c r="BVU808" s="49"/>
      <c r="BVV808" s="49"/>
      <c r="BVW808" s="49"/>
      <c r="BVX808" s="49"/>
      <c r="BVY808" s="49"/>
      <c r="BVZ808" s="49"/>
      <c r="BWA808" s="49"/>
      <c r="BWB808" s="49"/>
      <c r="BWC808" s="49"/>
      <c r="BWD808" s="49"/>
      <c r="BWE808" s="49"/>
      <c r="BWF808" s="49"/>
      <c r="BWG808" s="49"/>
      <c r="BWH808" s="49"/>
      <c r="BWI808" s="49"/>
      <c r="BWJ808" s="49"/>
      <c r="BWK808" s="49"/>
      <c r="BWL808" s="49"/>
      <c r="BWM808" s="49"/>
      <c r="BWN808" s="49"/>
      <c r="BWO808" s="49"/>
      <c r="BWP808" s="49"/>
      <c r="BWQ808" s="49"/>
      <c r="BWR808" s="49"/>
      <c r="BWS808" s="49"/>
      <c r="BWT808" s="49"/>
      <c r="BWU808" s="49"/>
      <c r="BWV808" s="49"/>
      <c r="BWW808" s="49"/>
      <c r="BWX808" s="49"/>
      <c r="BWY808" s="49"/>
      <c r="BWZ808" s="49"/>
      <c r="BXA808" s="49"/>
      <c r="BXB808" s="49"/>
      <c r="BXC808" s="49"/>
      <c r="BXD808" s="49"/>
      <c r="BXE808" s="49"/>
      <c r="BXF808" s="49"/>
      <c r="BXG808" s="49"/>
      <c r="BXH808" s="49"/>
      <c r="BXI808" s="49"/>
      <c r="BXJ808" s="49"/>
      <c r="BXK808" s="49"/>
      <c r="BXL808" s="49"/>
      <c r="BXM808" s="49"/>
      <c r="BXN808" s="49"/>
      <c r="BXO808" s="49"/>
      <c r="BXP808" s="49"/>
      <c r="BXQ808" s="49"/>
      <c r="BXR808" s="49"/>
      <c r="BXS808" s="49"/>
      <c r="BXT808" s="49"/>
      <c r="BXU808" s="49"/>
      <c r="BXV808" s="49"/>
      <c r="BXW808" s="49"/>
      <c r="BXX808" s="49"/>
      <c r="BXY808" s="49"/>
      <c r="BXZ808" s="49"/>
      <c r="BYA808" s="49"/>
      <c r="BYB808" s="49"/>
      <c r="BYC808" s="49"/>
      <c r="BYD808" s="49"/>
      <c r="BYE808" s="49"/>
      <c r="BYF808" s="49"/>
      <c r="BYG808" s="49"/>
      <c r="BYH808" s="49"/>
      <c r="BYI808" s="49"/>
      <c r="BYJ808" s="49"/>
      <c r="BYK808" s="49"/>
      <c r="BYL808" s="49"/>
      <c r="BYM808" s="49"/>
      <c r="BYN808" s="49"/>
      <c r="BYO808" s="49"/>
      <c r="BYP808" s="49"/>
      <c r="BYQ808" s="49"/>
      <c r="BYR808" s="49"/>
      <c r="BYS808" s="49"/>
      <c r="BYT808" s="49"/>
      <c r="BYU808" s="49"/>
      <c r="BYV808" s="49"/>
      <c r="BYW808" s="49"/>
      <c r="BYX808" s="49"/>
      <c r="BYY808" s="49"/>
      <c r="BYZ808" s="49"/>
      <c r="BZA808" s="49"/>
      <c r="BZB808" s="49"/>
      <c r="BZC808" s="49"/>
      <c r="BZD808" s="49"/>
      <c r="BZE808" s="49"/>
      <c r="BZF808" s="49"/>
      <c r="BZG808" s="49"/>
      <c r="BZH808" s="49"/>
      <c r="BZI808" s="49"/>
      <c r="BZJ808" s="49"/>
      <c r="BZK808" s="49"/>
      <c r="BZL808" s="49"/>
      <c r="BZM808" s="49"/>
      <c r="BZN808" s="49"/>
      <c r="BZO808" s="49"/>
      <c r="BZP808" s="49"/>
      <c r="BZQ808" s="49"/>
      <c r="BZR808" s="49"/>
      <c r="BZS808" s="49"/>
      <c r="BZT808" s="49"/>
      <c r="BZU808" s="49"/>
      <c r="BZV808" s="49"/>
      <c r="BZW808" s="49"/>
      <c r="BZX808" s="49"/>
      <c r="BZY808" s="49"/>
      <c r="BZZ808" s="49"/>
      <c r="CAA808" s="49"/>
      <c r="CAB808" s="49"/>
      <c r="CAC808" s="49"/>
      <c r="CAD808" s="49"/>
      <c r="CAE808" s="49"/>
      <c r="CAF808" s="49"/>
      <c r="CAG808" s="49"/>
      <c r="CAH808" s="49"/>
      <c r="CAI808" s="49"/>
      <c r="CAJ808" s="49"/>
      <c r="CAK808" s="49"/>
      <c r="CAL808" s="49"/>
      <c r="CAM808" s="49"/>
      <c r="CAN808" s="49"/>
      <c r="CAO808" s="49"/>
      <c r="CAP808" s="49"/>
      <c r="CAQ808" s="49"/>
      <c r="CAR808" s="49"/>
      <c r="CAS808" s="49"/>
      <c r="CAT808" s="49"/>
      <c r="CAU808" s="49"/>
      <c r="CAV808" s="49"/>
      <c r="CAW808" s="49"/>
      <c r="CAX808" s="49"/>
      <c r="CAY808" s="49"/>
      <c r="CAZ808" s="49"/>
      <c r="CBA808" s="49"/>
      <c r="CBB808" s="49"/>
      <c r="CBC808" s="49"/>
      <c r="CBD808" s="49"/>
      <c r="CBE808" s="49"/>
      <c r="CBF808" s="49"/>
      <c r="CBG808" s="49"/>
      <c r="CBH808" s="49"/>
      <c r="CBI808" s="49"/>
      <c r="CBJ808" s="49"/>
      <c r="CBK808" s="49"/>
      <c r="CBL808" s="49"/>
      <c r="CBM808" s="49"/>
      <c r="CBN808" s="49"/>
      <c r="CBO808" s="49"/>
      <c r="CBP808" s="49"/>
      <c r="CBQ808" s="49"/>
      <c r="CBR808" s="49"/>
      <c r="CBS808" s="49"/>
      <c r="CBT808" s="49"/>
      <c r="CBU808" s="49"/>
      <c r="CBV808" s="49"/>
      <c r="CBW808" s="49"/>
      <c r="CBX808" s="49"/>
      <c r="CBY808" s="49"/>
      <c r="CBZ808" s="49"/>
      <c r="CCA808" s="49"/>
      <c r="CCB808" s="49"/>
      <c r="CCC808" s="49"/>
      <c r="CCD808" s="49"/>
      <c r="CCE808" s="49"/>
      <c r="CCF808" s="49"/>
      <c r="CCG808" s="49"/>
      <c r="CCH808" s="49"/>
      <c r="CCI808" s="49"/>
      <c r="CCJ808" s="49"/>
      <c r="CCK808" s="49"/>
      <c r="CCL808" s="49"/>
      <c r="CCM808" s="49"/>
      <c r="CCN808" s="49"/>
      <c r="CCO808" s="49"/>
      <c r="CCP808" s="49"/>
      <c r="CCQ808" s="49"/>
      <c r="CCR808" s="49"/>
      <c r="CCS808" s="49"/>
      <c r="CCT808" s="49"/>
      <c r="CCU808" s="49"/>
      <c r="CCV808" s="49"/>
      <c r="CCW808" s="49"/>
      <c r="CCX808" s="49"/>
      <c r="CCY808" s="49"/>
      <c r="CCZ808" s="49"/>
      <c r="CDA808" s="49"/>
      <c r="CDB808" s="49"/>
      <c r="CDC808" s="49"/>
      <c r="CDD808" s="49"/>
      <c r="CDE808" s="49"/>
      <c r="CDF808" s="49"/>
      <c r="CDG808" s="49"/>
      <c r="CDH808" s="49"/>
      <c r="CDI808" s="49"/>
      <c r="CDJ808" s="49"/>
      <c r="CDK808" s="49"/>
      <c r="CDL808" s="49"/>
      <c r="CDM808" s="49"/>
      <c r="CDN808" s="49"/>
      <c r="CDO808" s="49"/>
      <c r="CDP808" s="49"/>
      <c r="CDQ808" s="49"/>
      <c r="CDR808" s="49"/>
      <c r="CDS808" s="49"/>
      <c r="CDT808" s="49"/>
      <c r="CDU808" s="49"/>
      <c r="CDV808" s="49"/>
      <c r="CDW808" s="49"/>
      <c r="CDX808" s="49"/>
      <c r="CDY808" s="49"/>
      <c r="CDZ808" s="49"/>
      <c r="CEA808" s="49"/>
      <c r="CEB808" s="49"/>
      <c r="CEC808" s="49"/>
      <c r="CED808" s="49"/>
      <c r="CEE808" s="49"/>
      <c r="CEF808" s="49"/>
      <c r="CEG808" s="49"/>
      <c r="CEH808" s="49"/>
      <c r="CEI808" s="49"/>
      <c r="CEJ808" s="49"/>
      <c r="CEK808" s="49"/>
      <c r="CEL808" s="49"/>
      <c r="CEM808" s="49"/>
      <c r="CEN808" s="49"/>
      <c r="CEO808" s="49"/>
      <c r="CEP808" s="49"/>
      <c r="CEQ808" s="49"/>
      <c r="CER808" s="49"/>
      <c r="CES808" s="49"/>
      <c r="CET808" s="49"/>
      <c r="CEU808" s="49"/>
      <c r="CEV808" s="49"/>
      <c r="CEW808" s="49"/>
      <c r="CEX808" s="49"/>
      <c r="CEY808" s="49"/>
      <c r="CEZ808" s="49"/>
      <c r="CFA808" s="49"/>
      <c r="CFB808" s="49"/>
      <c r="CFC808" s="49"/>
      <c r="CFD808" s="49"/>
      <c r="CFE808" s="49"/>
      <c r="CFF808" s="49"/>
      <c r="CFG808" s="49"/>
      <c r="CFH808" s="49"/>
      <c r="CFI808" s="49"/>
      <c r="CFJ808" s="49"/>
      <c r="CFK808" s="49"/>
      <c r="CFL808" s="49"/>
      <c r="CFM808" s="49"/>
      <c r="CFN808" s="49"/>
      <c r="CFO808" s="49"/>
      <c r="CFP808" s="49"/>
      <c r="CFQ808" s="49"/>
      <c r="CFR808" s="49"/>
      <c r="CFS808" s="49"/>
      <c r="CFT808" s="49"/>
      <c r="CFU808" s="49"/>
      <c r="CFV808" s="49"/>
      <c r="CFW808" s="49"/>
      <c r="CFX808" s="49"/>
      <c r="CFY808" s="49"/>
      <c r="CFZ808" s="49"/>
      <c r="CGA808" s="49"/>
      <c r="CGB808" s="49"/>
      <c r="CGC808" s="49"/>
      <c r="CGD808" s="49"/>
      <c r="CGE808" s="49"/>
      <c r="CGF808" s="49"/>
      <c r="CGG808" s="49"/>
      <c r="CGH808" s="49"/>
      <c r="CGI808" s="49"/>
      <c r="CGJ808" s="49"/>
      <c r="CGK808" s="49"/>
      <c r="CGL808" s="49"/>
      <c r="CGM808" s="49"/>
      <c r="CGN808" s="49"/>
      <c r="CGO808" s="49"/>
      <c r="CGP808" s="49"/>
      <c r="CGQ808" s="49"/>
      <c r="CGR808" s="49"/>
      <c r="CGS808" s="49"/>
      <c r="CGT808" s="49"/>
      <c r="CGU808" s="49"/>
      <c r="CGV808" s="49"/>
      <c r="CGW808" s="49"/>
      <c r="CGX808" s="49"/>
      <c r="CGY808" s="49"/>
      <c r="CGZ808" s="49"/>
      <c r="CHA808" s="49"/>
      <c r="CHB808" s="49"/>
      <c r="CHC808" s="49"/>
      <c r="CHD808" s="49"/>
      <c r="CHE808" s="49"/>
      <c r="CHF808" s="49"/>
      <c r="CHG808" s="49"/>
      <c r="CHH808" s="49"/>
      <c r="CHI808" s="49"/>
      <c r="CHJ808" s="49"/>
      <c r="CHK808" s="49"/>
      <c r="CHL808" s="49"/>
      <c r="CHM808" s="49"/>
      <c r="CHN808" s="49"/>
      <c r="CHO808" s="49"/>
      <c r="CHP808" s="49"/>
      <c r="CHQ808" s="49"/>
      <c r="CHR808" s="49"/>
      <c r="CHS808" s="49"/>
      <c r="CHT808" s="49"/>
      <c r="CHU808" s="49"/>
      <c r="CHV808" s="49"/>
      <c r="CHW808" s="49"/>
      <c r="CHX808" s="49"/>
      <c r="CHY808" s="49"/>
      <c r="CHZ808" s="49"/>
      <c r="CIA808" s="49"/>
      <c r="CIB808" s="49"/>
      <c r="CIC808" s="49"/>
      <c r="CID808" s="49"/>
      <c r="CIE808" s="49"/>
      <c r="CIF808" s="49"/>
      <c r="CIG808" s="49"/>
      <c r="CIH808" s="49"/>
      <c r="CII808" s="49"/>
      <c r="CIJ808" s="49"/>
      <c r="CIK808" s="49"/>
      <c r="CIL808" s="49"/>
      <c r="CIM808" s="49"/>
      <c r="CIN808" s="49"/>
      <c r="CIO808" s="49"/>
      <c r="CIP808" s="49"/>
      <c r="CIQ808" s="49"/>
      <c r="CIR808" s="49"/>
      <c r="CIS808" s="49"/>
      <c r="CIT808" s="49"/>
      <c r="CIU808" s="49"/>
      <c r="CIV808" s="49"/>
      <c r="CIW808" s="49"/>
      <c r="CIX808" s="49"/>
      <c r="CIY808" s="49"/>
      <c r="CIZ808" s="49"/>
      <c r="CJA808" s="49"/>
      <c r="CJB808" s="49"/>
      <c r="CJC808" s="49"/>
      <c r="CJD808" s="49"/>
      <c r="CJE808" s="49"/>
      <c r="CJF808" s="49"/>
      <c r="CJG808" s="49"/>
      <c r="CJH808" s="49"/>
      <c r="CJI808" s="49"/>
      <c r="CJJ808" s="49"/>
      <c r="CJK808" s="49"/>
      <c r="CJL808" s="49"/>
      <c r="CJM808" s="49"/>
      <c r="CJN808" s="49"/>
      <c r="CJO808" s="49"/>
      <c r="CJP808" s="49"/>
      <c r="CJQ808" s="49"/>
      <c r="CJR808" s="49"/>
      <c r="CJS808" s="49"/>
      <c r="CJT808" s="49"/>
      <c r="CJU808" s="49"/>
      <c r="CJV808" s="49"/>
      <c r="CJW808" s="49"/>
      <c r="CJX808" s="49"/>
      <c r="CJY808" s="49"/>
      <c r="CJZ808" s="49"/>
      <c r="CKA808" s="49"/>
      <c r="CKB808" s="49"/>
      <c r="CKC808" s="49"/>
      <c r="CKD808" s="49"/>
      <c r="CKE808" s="49"/>
      <c r="CKF808" s="49"/>
      <c r="CKG808" s="49"/>
      <c r="CKH808" s="49"/>
      <c r="CKI808" s="49"/>
      <c r="CKJ808" s="49"/>
      <c r="CKK808" s="49"/>
      <c r="CKL808" s="49"/>
      <c r="CKM808" s="49"/>
      <c r="CKN808" s="49"/>
      <c r="CKO808" s="49"/>
      <c r="CKP808" s="49"/>
      <c r="CKQ808" s="49"/>
      <c r="CKR808" s="49"/>
      <c r="CKS808" s="49"/>
      <c r="CKT808" s="49"/>
      <c r="CKU808" s="49"/>
      <c r="CKV808" s="49"/>
      <c r="CKW808" s="49"/>
      <c r="CKX808" s="49"/>
      <c r="CKY808" s="49"/>
      <c r="CKZ808" s="49"/>
      <c r="CLA808" s="49"/>
      <c r="CLB808" s="49"/>
      <c r="CLC808" s="49"/>
      <c r="CLD808" s="49"/>
      <c r="CLE808" s="49"/>
      <c r="CLF808" s="49"/>
      <c r="CLG808" s="49"/>
      <c r="CLH808" s="49"/>
      <c r="CLI808" s="49"/>
      <c r="CLJ808" s="49"/>
      <c r="CLK808" s="49"/>
      <c r="CLL808" s="49"/>
      <c r="CLM808" s="49"/>
      <c r="CLN808" s="49"/>
      <c r="CLO808" s="49"/>
      <c r="CLP808" s="49"/>
      <c r="CLQ808" s="49"/>
      <c r="CLR808" s="49"/>
      <c r="CLS808" s="49"/>
      <c r="CLT808" s="49"/>
      <c r="CLU808" s="49"/>
      <c r="CLV808" s="49"/>
      <c r="CLW808" s="49"/>
      <c r="CLX808" s="49"/>
      <c r="CLY808" s="49"/>
      <c r="CLZ808" s="49"/>
      <c r="CMA808" s="49"/>
      <c r="CMB808" s="49"/>
      <c r="CMC808" s="49"/>
      <c r="CMD808" s="49"/>
      <c r="CME808" s="49"/>
      <c r="CMF808" s="49"/>
      <c r="CMG808" s="49"/>
      <c r="CMH808" s="49"/>
      <c r="CMI808" s="49"/>
      <c r="CMJ808" s="49"/>
      <c r="CMK808" s="49"/>
      <c r="CML808" s="49"/>
      <c r="CMM808" s="49"/>
      <c r="CMN808" s="49"/>
      <c r="CMO808" s="49"/>
      <c r="CMP808" s="49"/>
      <c r="CMQ808" s="49"/>
      <c r="CMR808" s="49"/>
      <c r="CMS808" s="49"/>
      <c r="CMT808" s="49"/>
      <c r="CMU808" s="49"/>
      <c r="CMV808" s="49"/>
      <c r="CMW808" s="49"/>
      <c r="CMX808" s="49"/>
      <c r="CMY808" s="49"/>
      <c r="CMZ808" s="49"/>
      <c r="CNA808" s="49"/>
      <c r="CNB808" s="49"/>
      <c r="CNC808" s="49"/>
      <c r="CND808" s="49"/>
      <c r="CNE808" s="49"/>
      <c r="CNF808" s="49"/>
      <c r="CNG808" s="49"/>
      <c r="CNH808" s="49"/>
      <c r="CNI808" s="49"/>
      <c r="CNJ808" s="49"/>
      <c r="CNK808" s="49"/>
      <c r="CNL808" s="49"/>
      <c r="CNM808" s="49"/>
      <c r="CNN808" s="49"/>
      <c r="CNO808" s="49"/>
      <c r="CNP808" s="49"/>
      <c r="CNQ808" s="49"/>
      <c r="CNR808" s="49"/>
      <c r="CNS808" s="49"/>
      <c r="CNT808" s="49"/>
      <c r="CNU808" s="49"/>
      <c r="CNV808" s="49"/>
      <c r="CNW808" s="49"/>
      <c r="CNX808" s="49"/>
      <c r="CNY808" s="49"/>
      <c r="CNZ808" s="49"/>
      <c r="COA808" s="49"/>
      <c r="COB808" s="49"/>
      <c r="COC808" s="49"/>
      <c r="COD808" s="49"/>
      <c r="COE808" s="49"/>
      <c r="COF808" s="49"/>
      <c r="COG808" s="49"/>
      <c r="COH808" s="49"/>
      <c r="COI808" s="49"/>
      <c r="COJ808" s="49"/>
      <c r="COK808" s="49"/>
      <c r="COL808" s="49"/>
      <c r="COM808" s="49"/>
      <c r="CON808" s="49"/>
      <c r="COO808" s="49"/>
      <c r="COP808" s="49"/>
      <c r="COQ808" s="49"/>
      <c r="COR808" s="49"/>
      <c r="COS808" s="49"/>
      <c r="COT808" s="49"/>
      <c r="COU808" s="49"/>
      <c r="COV808" s="49"/>
      <c r="COW808" s="49"/>
      <c r="COX808" s="49"/>
      <c r="COY808" s="49"/>
      <c r="COZ808" s="49"/>
      <c r="CPA808" s="49"/>
      <c r="CPB808" s="49"/>
      <c r="CPC808" s="49"/>
      <c r="CPD808" s="49"/>
      <c r="CPE808" s="49"/>
      <c r="CPF808" s="49"/>
      <c r="CPG808" s="49"/>
      <c r="CPH808" s="49"/>
      <c r="CPI808" s="49"/>
      <c r="CPJ808" s="49"/>
      <c r="CPK808" s="49"/>
      <c r="CPL808" s="49"/>
      <c r="CPM808" s="49"/>
      <c r="CPN808" s="49"/>
      <c r="CPO808" s="49"/>
      <c r="CPP808" s="49"/>
      <c r="CPQ808" s="49"/>
      <c r="CPR808" s="49"/>
      <c r="CPS808" s="49"/>
      <c r="CPT808" s="49"/>
      <c r="CPU808" s="49"/>
      <c r="CPV808" s="49"/>
      <c r="CPW808" s="49"/>
      <c r="CPX808" s="49"/>
      <c r="CPY808" s="49"/>
      <c r="CPZ808" s="49"/>
      <c r="CQA808" s="49"/>
      <c r="CQB808" s="49"/>
      <c r="CQC808" s="49"/>
      <c r="CQD808" s="49"/>
      <c r="CQE808" s="49"/>
      <c r="CQF808" s="49"/>
      <c r="CQG808" s="49"/>
      <c r="CQH808" s="49"/>
      <c r="CQI808" s="49"/>
      <c r="CQJ808" s="49"/>
      <c r="CQK808" s="49"/>
      <c r="CQL808" s="49"/>
      <c r="CQM808" s="49"/>
      <c r="CQN808" s="49"/>
      <c r="CQO808" s="49"/>
      <c r="CQP808" s="49"/>
      <c r="CQQ808" s="49"/>
      <c r="CQR808" s="49"/>
      <c r="CQS808" s="49"/>
      <c r="CQT808" s="49"/>
      <c r="CQU808" s="49"/>
      <c r="CQV808" s="49"/>
      <c r="CQW808" s="49"/>
      <c r="CQX808" s="49"/>
      <c r="CQY808" s="49"/>
      <c r="CQZ808" s="49"/>
      <c r="CRA808" s="49"/>
      <c r="CRB808" s="49"/>
      <c r="CRC808" s="49"/>
      <c r="CRD808" s="49"/>
      <c r="CRE808" s="49"/>
      <c r="CRF808" s="49"/>
      <c r="CRG808" s="49"/>
      <c r="CRH808" s="49"/>
      <c r="CRI808" s="49"/>
      <c r="CRJ808" s="49"/>
      <c r="CRK808" s="49"/>
      <c r="CRL808" s="49"/>
      <c r="CRM808" s="49"/>
      <c r="CRN808" s="49"/>
      <c r="CRO808" s="49"/>
      <c r="CRP808" s="49"/>
      <c r="CRQ808" s="49"/>
      <c r="CRR808" s="49"/>
      <c r="CRS808" s="49"/>
      <c r="CRT808" s="49"/>
      <c r="CRU808" s="49"/>
      <c r="CRV808" s="49"/>
      <c r="CRW808" s="49"/>
      <c r="CRX808" s="49"/>
      <c r="CRY808" s="49"/>
      <c r="CRZ808" s="49"/>
      <c r="CSA808" s="49"/>
      <c r="CSB808" s="49"/>
      <c r="CSC808" s="49"/>
      <c r="CSD808" s="49"/>
      <c r="CSE808" s="49"/>
      <c r="CSF808" s="49"/>
      <c r="CSG808" s="49"/>
      <c r="CSH808" s="49"/>
      <c r="CSI808" s="49"/>
      <c r="CSJ808" s="49"/>
      <c r="CSK808" s="49"/>
      <c r="CSL808" s="49"/>
      <c r="CSM808" s="49"/>
      <c r="CSN808" s="49"/>
      <c r="CSO808" s="49"/>
      <c r="CSP808" s="49"/>
      <c r="CSQ808" s="49"/>
      <c r="CSR808" s="49"/>
      <c r="CSS808" s="49"/>
      <c r="CST808" s="49"/>
      <c r="CSU808" s="49"/>
      <c r="CSV808" s="49"/>
      <c r="CSW808" s="49"/>
      <c r="CSX808" s="49"/>
      <c r="CSY808" s="49"/>
      <c r="CSZ808" s="49"/>
      <c r="CTA808" s="49"/>
      <c r="CTB808" s="49"/>
      <c r="CTC808" s="49"/>
      <c r="CTD808" s="49"/>
      <c r="CTE808" s="49"/>
      <c r="CTF808" s="49"/>
      <c r="CTG808" s="49"/>
      <c r="CTH808" s="49"/>
      <c r="CTI808" s="49"/>
      <c r="CTJ808" s="49"/>
      <c r="CTK808" s="49"/>
      <c r="CTL808" s="49"/>
      <c r="CTM808" s="49"/>
      <c r="CTN808" s="49"/>
      <c r="CTO808" s="49"/>
      <c r="CTP808" s="49"/>
      <c r="CTQ808" s="49"/>
      <c r="CTR808" s="49"/>
      <c r="CTS808" s="49"/>
      <c r="CTT808" s="49"/>
      <c r="CTU808" s="49"/>
      <c r="CTV808" s="49"/>
      <c r="CTW808" s="49"/>
      <c r="CTX808" s="49"/>
      <c r="CTY808" s="49"/>
      <c r="CTZ808" s="49"/>
      <c r="CUA808" s="49"/>
      <c r="CUB808" s="49"/>
      <c r="CUC808" s="49"/>
      <c r="CUD808" s="49"/>
      <c r="CUE808" s="49"/>
      <c r="CUF808" s="49"/>
      <c r="CUG808" s="49"/>
      <c r="CUH808" s="49"/>
      <c r="CUI808" s="49"/>
      <c r="CUJ808" s="49"/>
      <c r="CUK808" s="49"/>
      <c r="CUL808" s="49"/>
      <c r="CUM808" s="49"/>
      <c r="CUN808" s="49"/>
      <c r="CUO808" s="49"/>
      <c r="CUP808" s="49"/>
      <c r="CUQ808" s="49"/>
      <c r="CUR808" s="49"/>
      <c r="CUS808" s="49"/>
      <c r="CUT808" s="49"/>
      <c r="CUU808" s="49"/>
      <c r="CUV808" s="49"/>
      <c r="CUW808" s="49"/>
      <c r="CUX808" s="49"/>
      <c r="CUY808" s="49"/>
      <c r="CUZ808" s="49"/>
      <c r="CVA808" s="49"/>
      <c r="CVB808" s="49"/>
      <c r="CVC808" s="49"/>
      <c r="CVD808" s="49"/>
      <c r="CVE808" s="49"/>
      <c r="CVF808" s="49"/>
      <c r="CVG808" s="49"/>
      <c r="CVH808" s="49"/>
      <c r="CVI808" s="49"/>
      <c r="CVJ808" s="49"/>
      <c r="CVK808" s="49"/>
      <c r="CVL808" s="49"/>
      <c r="CVM808" s="49"/>
      <c r="CVN808" s="49"/>
      <c r="CVO808" s="49"/>
      <c r="CVP808" s="49"/>
      <c r="CVQ808" s="49"/>
      <c r="CVR808" s="49"/>
      <c r="CVS808" s="49"/>
      <c r="CVT808" s="49"/>
      <c r="CVU808" s="49"/>
      <c r="CVV808" s="49"/>
      <c r="CVW808" s="49"/>
      <c r="CVX808" s="49"/>
      <c r="CVY808" s="49"/>
      <c r="CVZ808" s="49"/>
      <c r="CWA808" s="49"/>
      <c r="CWB808" s="49"/>
      <c r="CWC808" s="49"/>
      <c r="CWD808" s="49"/>
      <c r="CWE808" s="49"/>
      <c r="CWF808" s="49"/>
      <c r="CWG808" s="49"/>
      <c r="CWH808" s="49"/>
      <c r="CWI808" s="49"/>
      <c r="CWJ808" s="49"/>
      <c r="CWK808" s="49"/>
      <c r="CWL808" s="49"/>
      <c r="CWM808" s="49"/>
      <c r="CWN808" s="49"/>
      <c r="CWO808" s="49"/>
      <c r="CWP808" s="49"/>
      <c r="CWQ808" s="49"/>
      <c r="CWR808" s="49"/>
      <c r="CWS808" s="49"/>
      <c r="CWT808" s="49"/>
      <c r="CWU808" s="49"/>
      <c r="CWV808" s="49"/>
      <c r="CWW808" s="49"/>
      <c r="CWX808" s="49"/>
      <c r="CWY808" s="49"/>
      <c r="CWZ808" s="49"/>
      <c r="CXA808" s="49"/>
      <c r="CXB808" s="49"/>
      <c r="CXC808" s="49"/>
      <c r="CXD808" s="49"/>
      <c r="CXE808" s="49"/>
      <c r="CXF808" s="49"/>
      <c r="CXG808" s="49"/>
      <c r="CXH808" s="49"/>
      <c r="CXI808" s="49"/>
      <c r="CXJ808" s="49"/>
      <c r="CXK808" s="49"/>
      <c r="CXL808" s="49"/>
      <c r="CXM808" s="49"/>
      <c r="CXN808" s="49"/>
      <c r="CXO808" s="49"/>
      <c r="CXP808" s="49"/>
      <c r="CXQ808" s="49"/>
      <c r="CXR808" s="49"/>
      <c r="CXS808" s="49"/>
      <c r="CXT808" s="49"/>
      <c r="CXU808" s="49"/>
      <c r="CXV808" s="49"/>
      <c r="CXW808" s="49"/>
      <c r="CXX808" s="49"/>
      <c r="CXY808" s="49"/>
      <c r="CXZ808" s="49"/>
      <c r="CYA808" s="49"/>
      <c r="CYB808" s="49"/>
      <c r="CYC808" s="49"/>
      <c r="CYD808" s="49"/>
      <c r="CYE808" s="49"/>
      <c r="CYF808" s="49"/>
      <c r="CYG808" s="49"/>
      <c r="CYH808" s="49"/>
      <c r="CYI808" s="49"/>
      <c r="CYJ808" s="49"/>
      <c r="CYK808" s="49"/>
      <c r="CYL808" s="49"/>
      <c r="CYM808" s="49"/>
      <c r="CYN808" s="49"/>
      <c r="CYO808" s="49"/>
      <c r="CYP808" s="49"/>
      <c r="CYQ808" s="49"/>
      <c r="CYR808" s="49"/>
      <c r="CYS808" s="49"/>
      <c r="CYT808" s="49"/>
      <c r="CYU808" s="49"/>
      <c r="CYV808" s="49"/>
      <c r="CYW808" s="49"/>
      <c r="CYX808" s="49"/>
      <c r="CYY808" s="49"/>
      <c r="CYZ808" s="49"/>
      <c r="CZA808" s="49"/>
      <c r="CZB808" s="49"/>
      <c r="CZC808" s="49"/>
      <c r="CZD808" s="49"/>
      <c r="CZE808" s="49"/>
      <c r="CZF808" s="49"/>
      <c r="CZG808" s="49"/>
      <c r="CZH808" s="49"/>
      <c r="CZI808" s="49"/>
      <c r="CZJ808" s="49"/>
      <c r="CZK808" s="49"/>
      <c r="CZL808" s="49"/>
      <c r="CZM808" s="49"/>
      <c r="CZN808" s="49"/>
      <c r="CZO808" s="49"/>
      <c r="CZP808" s="49"/>
      <c r="CZQ808" s="49"/>
      <c r="CZR808" s="49"/>
      <c r="CZS808" s="49"/>
      <c r="CZT808" s="49"/>
      <c r="CZU808" s="49"/>
      <c r="CZV808" s="49"/>
      <c r="CZW808" s="49"/>
      <c r="CZX808" s="49"/>
      <c r="CZY808" s="49"/>
      <c r="CZZ808" s="49"/>
      <c r="DAA808" s="49"/>
      <c r="DAB808" s="49"/>
      <c r="DAC808" s="49"/>
      <c r="DAD808" s="49"/>
      <c r="DAE808" s="49"/>
      <c r="DAF808" s="49"/>
      <c r="DAG808" s="49"/>
      <c r="DAH808" s="49"/>
      <c r="DAI808" s="49"/>
      <c r="DAJ808" s="49"/>
      <c r="DAK808" s="49"/>
      <c r="DAL808" s="49"/>
      <c r="DAM808" s="49"/>
      <c r="DAN808" s="49"/>
      <c r="DAO808" s="49"/>
      <c r="DAP808" s="49"/>
      <c r="DAQ808" s="49"/>
      <c r="DAR808" s="49"/>
      <c r="DAS808" s="49"/>
      <c r="DAT808" s="49"/>
      <c r="DAU808" s="49"/>
      <c r="DAV808" s="49"/>
      <c r="DAW808" s="49"/>
      <c r="DAX808" s="49"/>
      <c r="DAY808" s="49"/>
      <c r="DAZ808" s="49"/>
      <c r="DBA808" s="49"/>
      <c r="DBB808" s="49"/>
      <c r="DBC808" s="49"/>
      <c r="DBD808" s="49"/>
      <c r="DBE808" s="49"/>
      <c r="DBF808" s="49"/>
      <c r="DBG808" s="49"/>
      <c r="DBH808" s="49"/>
      <c r="DBI808" s="49"/>
      <c r="DBJ808" s="49"/>
      <c r="DBK808" s="49"/>
      <c r="DBL808" s="49"/>
      <c r="DBM808" s="49"/>
      <c r="DBN808" s="49"/>
      <c r="DBO808" s="49"/>
      <c r="DBP808" s="49"/>
      <c r="DBQ808" s="49"/>
      <c r="DBR808" s="49"/>
      <c r="DBS808" s="49"/>
      <c r="DBT808" s="49"/>
      <c r="DBU808" s="49"/>
      <c r="DBV808" s="49"/>
      <c r="DBW808" s="49"/>
      <c r="DBX808" s="49"/>
      <c r="DBY808" s="49"/>
      <c r="DBZ808" s="49"/>
      <c r="DCA808" s="49"/>
      <c r="DCB808" s="49"/>
      <c r="DCC808" s="49"/>
      <c r="DCD808" s="49"/>
      <c r="DCE808" s="49"/>
      <c r="DCF808" s="49"/>
      <c r="DCG808" s="49"/>
      <c r="DCH808" s="49"/>
      <c r="DCI808" s="49"/>
      <c r="DCJ808" s="49"/>
      <c r="DCK808" s="49"/>
      <c r="DCL808" s="49"/>
      <c r="DCM808" s="49"/>
      <c r="DCN808" s="49"/>
      <c r="DCO808" s="49"/>
      <c r="DCP808" s="49"/>
      <c r="DCQ808" s="49"/>
      <c r="DCR808" s="49"/>
      <c r="DCS808" s="49"/>
      <c r="DCT808" s="49"/>
      <c r="DCU808" s="49"/>
      <c r="DCV808" s="49"/>
      <c r="DCW808" s="49"/>
      <c r="DCX808" s="49"/>
      <c r="DCY808" s="49"/>
      <c r="DCZ808" s="49"/>
      <c r="DDA808" s="49"/>
      <c r="DDB808" s="49"/>
      <c r="DDC808" s="49"/>
      <c r="DDD808" s="49"/>
      <c r="DDE808" s="49"/>
      <c r="DDF808" s="49"/>
      <c r="DDG808" s="49"/>
      <c r="DDH808" s="49"/>
      <c r="DDI808" s="49"/>
      <c r="DDJ808" s="49"/>
      <c r="DDK808" s="49"/>
      <c r="DDL808" s="49"/>
      <c r="DDM808" s="49"/>
      <c r="DDN808" s="49"/>
      <c r="DDO808" s="49"/>
      <c r="DDP808" s="49"/>
      <c r="DDQ808" s="49"/>
      <c r="DDR808" s="49"/>
      <c r="DDS808" s="49"/>
      <c r="DDT808" s="49"/>
      <c r="DDU808" s="49"/>
      <c r="DDV808" s="49"/>
      <c r="DDW808" s="49"/>
      <c r="DDX808" s="49"/>
      <c r="DDY808" s="49"/>
      <c r="DDZ808" s="49"/>
      <c r="DEA808" s="49"/>
      <c r="DEB808" s="49"/>
      <c r="DEC808" s="49"/>
      <c r="DED808" s="49"/>
      <c r="DEE808" s="49"/>
      <c r="DEF808" s="49"/>
      <c r="DEG808" s="49"/>
      <c r="DEH808" s="49"/>
      <c r="DEI808" s="49"/>
      <c r="DEJ808" s="49"/>
      <c r="DEK808" s="49"/>
      <c r="DEL808" s="49"/>
      <c r="DEM808" s="49"/>
      <c r="DEN808" s="49"/>
      <c r="DEO808" s="49"/>
      <c r="DEP808" s="49"/>
      <c r="DEQ808" s="49"/>
      <c r="DER808" s="49"/>
      <c r="DES808" s="49"/>
      <c r="DET808" s="49"/>
      <c r="DEU808" s="49"/>
      <c r="DEV808" s="49"/>
      <c r="DEW808" s="49"/>
      <c r="DEX808" s="49"/>
      <c r="DEY808" s="49"/>
      <c r="DEZ808" s="49"/>
      <c r="DFA808" s="49"/>
      <c r="DFB808" s="49"/>
      <c r="DFC808" s="49"/>
      <c r="DFD808" s="49"/>
      <c r="DFE808" s="49"/>
      <c r="DFF808" s="49"/>
      <c r="DFG808" s="49"/>
      <c r="DFH808" s="49"/>
      <c r="DFI808" s="49"/>
      <c r="DFJ808" s="49"/>
      <c r="DFK808" s="49"/>
      <c r="DFL808" s="49"/>
      <c r="DFM808" s="49"/>
      <c r="DFN808" s="49"/>
      <c r="DFO808" s="49"/>
      <c r="DFP808" s="49"/>
      <c r="DFQ808" s="49"/>
      <c r="DFR808" s="49"/>
      <c r="DFS808" s="49"/>
      <c r="DFT808" s="49"/>
      <c r="DFU808" s="49"/>
      <c r="DFV808" s="49"/>
      <c r="DFW808" s="49"/>
      <c r="DFX808" s="49"/>
      <c r="DFY808" s="49"/>
      <c r="DFZ808" s="49"/>
      <c r="DGA808" s="49"/>
      <c r="DGB808" s="49"/>
      <c r="DGC808" s="49"/>
      <c r="DGD808" s="49"/>
      <c r="DGE808" s="49"/>
      <c r="DGF808" s="49"/>
      <c r="DGG808" s="49"/>
      <c r="DGH808" s="49"/>
      <c r="DGI808" s="49"/>
      <c r="DGJ808" s="49"/>
      <c r="DGK808" s="49"/>
      <c r="DGL808" s="49"/>
      <c r="DGM808" s="49"/>
      <c r="DGN808" s="49"/>
      <c r="DGO808" s="49"/>
      <c r="DGP808" s="49"/>
      <c r="DGQ808" s="49"/>
      <c r="DGR808" s="49"/>
      <c r="DGS808" s="49"/>
      <c r="DGT808" s="49"/>
      <c r="DGU808" s="49"/>
      <c r="DGV808" s="49"/>
      <c r="DGW808" s="49"/>
      <c r="DGX808" s="49"/>
      <c r="DGY808" s="49"/>
      <c r="DGZ808" s="49"/>
      <c r="DHA808" s="49"/>
      <c r="DHB808" s="49"/>
      <c r="DHC808" s="49"/>
      <c r="DHD808" s="49"/>
      <c r="DHE808" s="49"/>
      <c r="DHF808" s="49"/>
      <c r="DHG808" s="49"/>
      <c r="DHH808" s="49"/>
      <c r="DHI808" s="49"/>
      <c r="DHJ808" s="49"/>
      <c r="DHK808" s="49"/>
      <c r="DHL808" s="49"/>
      <c r="DHM808" s="49"/>
      <c r="DHN808" s="49"/>
      <c r="DHO808" s="49"/>
      <c r="DHP808" s="49"/>
      <c r="DHQ808" s="49"/>
      <c r="DHR808" s="49"/>
      <c r="DHS808" s="49"/>
      <c r="DHT808" s="49"/>
      <c r="DHU808" s="49"/>
      <c r="DHV808" s="49"/>
      <c r="DHW808" s="49"/>
      <c r="DHX808" s="49"/>
      <c r="DHY808" s="49"/>
      <c r="DHZ808" s="49"/>
      <c r="DIA808" s="49"/>
      <c r="DIB808" s="49"/>
      <c r="DIC808" s="49"/>
      <c r="DID808" s="49"/>
      <c r="DIE808" s="49"/>
      <c r="DIF808" s="49"/>
      <c r="DIG808" s="49"/>
      <c r="DIH808" s="49"/>
      <c r="DII808" s="49"/>
      <c r="DIJ808" s="49"/>
      <c r="DIK808" s="49"/>
      <c r="DIL808" s="49"/>
      <c r="DIM808" s="49"/>
      <c r="DIN808" s="49"/>
      <c r="DIO808" s="49"/>
      <c r="DIP808" s="49"/>
      <c r="DIQ808" s="49"/>
      <c r="DIR808" s="49"/>
      <c r="DIS808" s="49"/>
      <c r="DIT808" s="49"/>
      <c r="DIU808" s="49"/>
      <c r="DIV808" s="49"/>
      <c r="DIW808" s="49"/>
      <c r="DIX808" s="49"/>
      <c r="DIY808" s="49"/>
      <c r="DIZ808" s="49"/>
      <c r="DJA808" s="49"/>
      <c r="DJB808" s="49"/>
      <c r="DJC808" s="49"/>
      <c r="DJD808" s="49"/>
      <c r="DJE808" s="49"/>
      <c r="DJF808" s="49"/>
      <c r="DJG808" s="49"/>
      <c r="DJH808" s="49"/>
      <c r="DJI808" s="49"/>
      <c r="DJJ808" s="49"/>
      <c r="DJK808" s="49"/>
      <c r="DJL808" s="49"/>
      <c r="DJM808" s="49"/>
      <c r="DJN808" s="49"/>
      <c r="DJO808" s="49"/>
      <c r="DJP808" s="49"/>
      <c r="DJQ808" s="49"/>
      <c r="DJR808" s="49"/>
      <c r="DJS808" s="49"/>
      <c r="DJT808" s="49"/>
      <c r="DJU808" s="49"/>
      <c r="DJV808" s="49"/>
      <c r="DJW808" s="49"/>
      <c r="DJX808" s="49"/>
      <c r="DJY808" s="49"/>
      <c r="DJZ808" s="49"/>
      <c r="DKA808" s="49"/>
      <c r="DKB808" s="49"/>
      <c r="DKC808" s="49"/>
      <c r="DKD808" s="49"/>
      <c r="DKE808" s="49"/>
      <c r="DKF808" s="49"/>
      <c r="DKG808" s="49"/>
      <c r="DKH808" s="49"/>
      <c r="DKI808" s="49"/>
      <c r="DKJ808" s="49"/>
      <c r="DKK808" s="49"/>
      <c r="DKL808" s="49"/>
      <c r="DKM808" s="49"/>
      <c r="DKN808" s="49"/>
      <c r="DKO808" s="49"/>
      <c r="DKP808" s="49"/>
      <c r="DKQ808" s="49"/>
      <c r="DKR808" s="49"/>
      <c r="DKS808" s="49"/>
      <c r="DKT808" s="49"/>
      <c r="DKU808" s="49"/>
      <c r="DKV808" s="49"/>
      <c r="DKW808" s="49"/>
      <c r="DKX808" s="49"/>
      <c r="DKY808" s="49"/>
      <c r="DKZ808" s="49"/>
      <c r="DLA808" s="49"/>
      <c r="DLB808" s="49"/>
      <c r="DLC808" s="49"/>
      <c r="DLD808" s="49"/>
      <c r="DLE808" s="49"/>
      <c r="DLF808" s="49"/>
      <c r="DLG808" s="49"/>
      <c r="DLH808" s="49"/>
      <c r="DLI808" s="49"/>
      <c r="DLJ808" s="49"/>
      <c r="DLK808" s="49"/>
      <c r="DLL808" s="49"/>
      <c r="DLM808" s="49"/>
      <c r="DLN808" s="49"/>
      <c r="DLO808" s="49"/>
      <c r="DLP808" s="49"/>
      <c r="DLQ808" s="49"/>
      <c r="DLR808" s="49"/>
      <c r="DLS808" s="49"/>
      <c r="DLT808" s="49"/>
      <c r="DLU808" s="49"/>
      <c r="DLV808" s="49"/>
      <c r="DLW808" s="49"/>
      <c r="DLX808" s="49"/>
      <c r="DLY808" s="49"/>
      <c r="DLZ808" s="49"/>
      <c r="DMA808" s="49"/>
      <c r="DMB808" s="49"/>
      <c r="DMC808" s="49"/>
      <c r="DMD808" s="49"/>
      <c r="DME808" s="49"/>
      <c r="DMF808" s="49"/>
      <c r="DMG808" s="49"/>
      <c r="DMH808" s="49"/>
      <c r="DMI808" s="49"/>
      <c r="DMJ808" s="49"/>
      <c r="DMK808" s="49"/>
      <c r="DML808" s="49"/>
      <c r="DMM808" s="49"/>
      <c r="DMN808" s="49"/>
      <c r="DMO808" s="49"/>
      <c r="DMP808" s="49"/>
      <c r="DMQ808" s="49"/>
      <c r="DMR808" s="49"/>
      <c r="DMS808" s="49"/>
      <c r="DMT808" s="49"/>
      <c r="DMU808" s="49"/>
      <c r="DMV808" s="49"/>
      <c r="DMW808" s="49"/>
      <c r="DMX808" s="49"/>
      <c r="DMY808" s="49"/>
      <c r="DMZ808" s="49"/>
      <c r="DNA808" s="49"/>
      <c r="DNB808" s="49"/>
      <c r="DNC808" s="49"/>
      <c r="DND808" s="49"/>
      <c r="DNE808" s="49"/>
      <c r="DNF808" s="49"/>
      <c r="DNG808" s="49"/>
      <c r="DNH808" s="49"/>
      <c r="DNI808" s="49"/>
      <c r="DNJ808" s="49"/>
      <c r="DNK808" s="49"/>
      <c r="DNL808" s="49"/>
      <c r="DNM808" s="49"/>
      <c r="DNN808" s="49"/>
      <c r="DNO808" s="49"/>
      <c r="DNP808" s="49"/>
      <c r="DNQ808" s="49"/>
      <c r="DNR808" s="49"/>
      <c r="DNS808" s="49"/>
      <c r="DNT808" s="49"/>
      <c r="DNU808" s="49"/>
      <c r="DNV808" s="49"/>
      <c r="DNW808" s="49"/>
      <c r="DNX808" s="49"/>
      <c r="DNY808" s="49"/>
      <c r="DNZ808" s="49"/>
      <c r="DOA808" s="49"/>
      <c r="DOB808" s="49"/>
      <c r="DOC808" s="49"/>
      <c r="DOD808" s="49"/>
      <c r="DOE808" s="49"/>
      <c r="DOF808" s="49"/>
      <c r="DOG808" s="49"/>
      <c r="DOH808" s="49"/>
      <c r="DOI808" s="49"/>
      <c r="DOJ808" s="49"/>
      <c r="DOK808" s="49"/>
      <c r="DOL808" s="49"/>
      <c r="DOM808" s="49"/>
      <c r="DON808" s="49"/>
      <c r="DOO808" s="49"/>
      <c r="DOP808" s="49"/>
      <c r="DOQ808" s="49"/>
      <c r="DOR808" s="49"/>
      <c r="DOS808" s="49"/>
      <c r="DOT808" s="49"/>
      <c r="DOU808" s="49"/>
      <c r="DOV808" s="49"/>
      <c r="DOW808" s="49"/>
      <c r="DOX808" s="49"/>
      <c r="DOY808" s="49"/>
      <c r="DOZ808" s="49"/>
      <c r="DPA808" s="49"/>
      <c r="DPB808" s="49"/>
      <c r="DPC808" s="49"/>
      <c r="DPD808" s="49"/>
      <c r="DPE808" s="49"/>
      <c r="DPF808" s="49"/>
      <c r="DPG808" s="49"/>
      <c r="DPH808" s="49"/>
      <c r="DPI808" s="49"/>
      <c r="DPJ808" s="49"/>
      <c r="DPK808" s="49"/>
      <c r="DPL808" s="49"/>
      <c r="DPM808" s="49"/>
      <c r="DPN808" s="49"/>
      <c r="DPO808" s="49"/>
      <c r="DPP808" s="49"/>
      <c r="DPQ808" s="49"/>
      <c r="DPR808" s="49"/>
      <c r="DPS808" s="49"/>
      <c r="DPT808" s="49"/>
      <c r="DPU808" s="49"/>
      <c r="DPV808" s="49"/>
      <c r="DPW808" s="49"/>
      <c r="DPX808" s="49"/>
      <c r="DPY808" s="49"/>
      <c r="DPZ808" s="49"/>
      <c r="DQA808" s="49"/>
      <c r="DQB808" s="49"/>
      <c r="DQC808" s="49"/>
      <c r="DQD808" s="49"/>
      <c r="DQE808" s="49"/>
      <c r="DQF808" s="49"/>
      <c r="DQG808" s="49"/>
      <c r="DQH808" s="49"/>
      <c r="DQI808" s="49"/>
      <c r="DQJ808" s="49"/>
      <c r="DQK808" s="49"/>
      <c r="DQL808" s="49"/>
      <c r="DQM808" s="49"/>
      <c r="DQN808" s="49"/>
      <c r="DQO808" s="49"/>
      <c r="DQP808" s="49"/>
      <c r="DQQ808" s="49"/>
      <c r="DQR808" s="49"/>
      <c r="DQS808" s="49"/>
      <c r="DQT808" s="49"/>
      <c r="DQU808" s="49"/>
      <c r="DQV808" s="49"/>
      <c r="DQW808" s="49"/>
      <c r="DQX808" s="49"/>
      <c r="DQY808" s="49"/>
      <c r="DQZ808" s="49"/>
      <c r="DRA808" s="49"/>
      <c r="DRB808" s="49"/>
      <c r="DRC808" s="49"/>
      <c r="DRD808" s="49"/>
      <c r="DRE808" s="49"/>
      <c r="DRF808" s="49"/>
      <c r="DRG808" s="49"/>
      <c r="DRH808" s="49"/>
      <c r="DRI808" s="49"/>
      <c r="DRJ808" s="49"/>
      <c r="DRK808" s="49"/>
      <c r="DRL808" s="49"/>
      <c r="DRM808" s="49"/>
      <c r="DRN808" s="49"/>
      <c r="DRO808" s="49"/>
      <c r="DRP808" s="49"/>
      <c r="DRQ808" s="49"/>
      <c r="DRR808" s="49"/>
      <c r="DRS808" s="49"/>
      <c r="DRT808" s="49"/>
      <c r="DRU808" s="49"/>
      <c r="DRV808" s="49"/>
      <c r="DRW808" s="49"/>
      <c r="DRX808" s="49"/>
      <c r="DRY808" s="49"/>
      <c r="DRZ808" s="49"/>
      <c r="DSA808" s="49"/>
      <c r="DSB808" s="49"/>
      <c r="DSC808" s="49"/>
      <c r="DSD808" s="49"/>
      <c r="DSE808" s="49"/>
      <c r="DSF808" s="49"/>
      <c r="DSG808" s="49"/>
      <c r="DSH808" s="49"/>
      <c r="DSI808" s="49"/>
      <c r="DSJ808" s="49"/>
      <c r="DSK808" s="49"/>
      <c r="DSL808" s="49"/>
      <c r="DSM808" s="49"/>
      <c r="DSN808" s="49"/>
      <c r="DSO808" s="49"/>
      <c r="DSP808" s="49"/>
      <c r="DSQ808" s="49"/>
      <c r="DSR808" s="49"/>
      <c r="DSS808" s="49"/>
      <c r="DST808" s="49"/>
      <c r="DSU808" s="49"/>
      <c r="DSV808" s="49"/>
      <c r="DSW808" s="49"/>
      <c r="DSX808" s="49"/>
      <c r="DSY808" s="49"/>
      <c r="DSZ808" s="49"/>
      <c r="DTA808" s="49"/>
      <c r="DTB808" s="49"/>
      <c r="DTC808" s="49"/>
      <c r="DTD808" s="49"/>
      <c r="DTE808" s="49"/>
      <c r="DTF808" s="49"/>
      <c r="DTG808" s="49"/>
      <c r="DTH808" s="49"/>
      <c r="DTI808" s="49"/>
      <c r="DTJ808" s="49"/>
      <c r="DTK808" s="49"/>
      <c r="DTL808" s="49"/>
      <c r="DTM808" s="49"/>
      <c r="DTN808" s="49"/>
      <c r="DTO808" s="49"/>
      <c r="DTP808" s="49"/>
      <c r="DTQ808" s="49"/>
      <c r="DTR808" s="49"/>
      <c r="DTS808" s="49"/>
      <c r="DTT808" s="49"/>
      <c r="DTU808" s="49"/>
      <c r="DTV808" s="49"/>
      <c r="DTW808" s="49"/>
      <c r="DTX808" s="49"/>
      <c r="DTY808" s="49"/>
      <c r="DTZ808" s="49"/>
      <c r="DUA808" s="49"/>
      <c r="DUB808" s="49"/>
      <c r="DUC808" s="49"/>
      <c r="DUD808" s="49"/>
      <c r="DUE808" s="49"/>
      <c r="DUF808" s="49"/>
      <c r="DUG808" s="49"/>
      <c r="DUH808" s="49"/>
      <c r="DUI808" s="49"/>
      <c r="DUJ808" s="49"/>
      <c r="DUK808" s="49"/>
      <c r="DUL808" s="49"/>
      <c r="DUM808" s="49"/>
      <c r="DUN808" s="49"/>
      <c r="DUO808" s="49"/>
      <c r="DUP808" s="49"/>
      <c r="DUQ808" s="49"/>
      <c r="DUR808" s="49"/>
      <c r="DUS808" s="49"/>
      <c r="DUT808" s="49"/>
      <c r="DUU808" s="49"/>
      <c r="DUV808" s="49"/>
      <c r="DUW808" s="49"/>
      <c r="DUX808" s="49"/>
      <c r="DUY808" s="49"/>
      <c r="DUZ808" s="49"/>
      <c r="DVA808" s="49"/>
      <c r="DVB808" s="49"/>
      <c r="DVC808" s="49"/>
      <c r="DVD808" s="49"/>
      <c r="DVE808" s="49"/>
      <c r="DVF808" s="49"/>
      <c r="DVG808" s="49"/>
      <c r="DVH808" s="49"/>
      <c r="DVI808" s="49"/>
      <c r="DVJ808" s="49"/>
      <c r="DVK808" s="49"/>
      <c r="DVL808" s="49"/>
      <c r="DVM808" s="49"/>
      <c r="DVN808" s="49"/>
      <c r="DVO808" s="49"/>
      <c r="DVP808" s="49"/>
      <c r="DVQ808" s="49"/>
      <c r="DVR808" s="49"/>
      <c r="DVS808" s="49"/>
      <c r="DVT808" s="49"/>
      <c r="DVU808" s="49"/>
      <c r="DVV808" s="49"/>
      <c r="DVW808" s="49"/>
      <c r="DVX808" s="49"/>
      <c r="DVY808" s="49"/>
      <c r="DVZ808" s="49"/>
      <c r="DWA808" s="49"/>
      <c r="DWB808" s="49"/>
      <c r="DWC808" s="49"/>
      <c r="DWD808" s="49"/>
      <c r="DWE808" s="49"/>
      <c r="DWF808" s="49"/>
      <c r="DWG808" s="49"/>
      <c r="DWH808" s="49"/>
      <c r="DWI808" s="49"/>
      <c r="DWJ808" s="49"/>
      <c r="DWK808" s="49"/>
      <c r="DWL808" s="49"/>
      <c r="DWM808" s="49"/>
      <c r="DWN808" s="49"/>
      <c r="DWO808" s="49"/>
      <c r="DWP808" s="49"/>
      <c r="DWQ808" s="49"/>
      <c r="DWR808" s="49"/>
      <c r="DWS808" s="49"/>
      <c r="DWT808" s="49"/>
      <c r="DWU808" s="49"/>
      <c r="DWV808" s="49"/>
      <c r="DWW808" s="49"/>
      <c r="DWX808" s="49"/>
      <c r="DWY808" s="49"/>
      <c r="DWZ808" s="49"/>
      <c r="DXA808" s="49"/>
      <c r="DXB808" s="49"/>
      <c r="DXC808" s="49"/>
      <c r="DXD808" s="49"/>
      <c r="DXE808" s="49"/>
      <c r="DXF808" s="49"/>
      <c r="DXG808" s="49"/>
      <c r="DXH808" s="49"/>
      <c r="DXI808" s="49"/>
      <c r="DXJ808" s="49"/>
      <c r="DXK808" s="49"/>
      <c r="DXL808" s="49"/>
      <c r="DXM808" s="49"/>
      <c r="DXN808" s="49"/>
      <c r="DXO808" s="49"/>
      <c r="DXP808" s="49"/>
      <c r="DXQ808" s="49"/>
      <c r="DXR808" s="49"/>
      <c r="DXS808" s="49"/>
      <c r="DXT808" s="49"/>
      <c r="DXU808" s="49"/>
      <c r="DXV808" s="49"/>
      <c r="DXW808" s="49"/>
      <c r="DXX808" s="49"/>
      <c r="DXY808" s="49"/>
      <c r="DXZ808" s="49"/>
      <c r="DYA808" s="49"/>
      <c r="DYB808" s="49"/>
      <c r="DYC808" s="49"/>
      <c r="DYD808" s="49"/>
      <c r="DYE808" s="49"/>
      <c r="DYF808" s="49"/>
      <c r="DYG808" s="49"/>
      <c r="DYH808" s="49"/>
      <c r="DYI808" s="49"/>
      <c r="DYJ808" s="49"/>
      <c r="DYK808" s="49"/>
      <c r="DYL808" s="49"/>
      <c r="DYM808" s="49"/>
      <c r="DYN808" s="49"/>
      <c r="DYO808" s="49"/>
      <c r="DYP808" s="49"/>
      <c r="DYQ808" s="49"/>
      <c r="DYR808" s="49"/>
      <c r="DYS808" s="49"/>
      <c r="DYT808" s="49"/>
      <c r="DYU808" s="49"/>
      <c r="DYV808" s="49"/>
      <c r="DYW808" s="49"/>
      <c r="DYX808" s="49"/>
      <c r="DYY808" s="49"/>
      <c r="DYZ808" s="49"/>
      <c r="DZA808" s="49"/>
      <c r="DZB808" s="49"/>
      <c r="DZC808" s="49"/>
      <c r="DZD808" s="49"/>
      <c r="DZE808" s="49"/>
      <c r="DZF808" s="49"/>
      <c r="DZG808" s="49"/>
      <c r="DZH808" s="49"/>
      <c r="DZI808" s="49"/>
      <c r="DZJ808" s="49"/>
      <c r="DZK808" s="49"/>
      <c r="DZL808" s="49"/>
      <c r="DZM808" s="49"/>
      <c r="DZN808" s="49"/>
      <c r="DZO808" s="49"/>
      <c r="DZP808" s="49"/>
      <c r="DZQ808" s="49"/>
      <c r="DZR808" s="49"/>
      <c r="DZS808" s="49"/>
      <c r="DZT808" s="49"/>
      <c r="DZU808" s="49"/>
      <c r="DZV808" s="49"/>
      <c r="DZW808" s="49"/>
      <c r="DZX808" s="49"/>
      <c r="DZY808" s="49"/>
      <c r="DZZ808" s="49"/>
      <c r="EAA808" s="49"/>
      <c r="EAB808" s="49"/>
      <c r="EAC808" s="49"/>
      <c r="EAD808" s="49"/>
      <c r="EAE808" s="49"/>
      <c r="EAF808" s="49"/>
      <c r="EAG808" s="49"/>
      <c r="EAH808" s="49"/>
      <c r="EAI808" s="49"/>
      <c r="EAJ808" s="49"/>
      <c r="EAK808" s="49"/>
      <c r="EAL808" s="49"/>
      <c r="EAM808" s="49"/>
      <c r="EAN808" s="49"/>
      <c r="EAO808" s="49"/>
      <c r="EAP808" s="49"/>
      <c r="EAQ808" s="49"/>
      <c r="EAR808" s="49"/>
      <c r="EAS808" s="49"/>
      <c r="EAT808" s="49"/>
      <c r="EAU808" s="49"/>
      <c r="EAV808" s="49"/>
      <c r="EAW808" s="49"/>
      <c r="EAX808" s="49"/>
      <c r="EAY808" s="49"/>
      <c r="EAZ808" s="49"/>
      <c r="EBA808" s="49"/>
      <c r="EBB808" s="49"/>
      <c r="EBC808" s="49"/>
      <c r="EBD808" s="49"/>
      <c r="EBE808" s="49"/>
      <c r="EBF808" s="49"/>
      <c r="EBG808" s="49"/>
      <c r="EBH808" s="49"/>
      <c r="EBI808" s="49"/>
      <c r="EBJ808" s="49"/>
      <c r="EBK808" s="49"/>
      <c r="EBL808" s="49"/>
      <c r="EBM808" s="49"/>
      <c r="EBN808" s="49"/>
      <c r="EBO808" s="49"/>
      <c r="EBP808" s="49"/>
      <c r="EBQ808" s="49"/>
      <c r="EBR808" s="49"/>
      <c r="EBS808" s="49"/>
      <c r="EBT808" s="49"/>
      <c r="EBU808" s="49"/>
      <c r="EBV808" s="49"/>
      <c r="EBW808" s="49"/>
      <c r="EBX808" s="49"/>
      <c r="EBY808" s="49"/>
      <c r="EBZ808" s="49"/>
      <c r="ECA808" s="49"/>
      <c r="ECB808" s="49"/>
      <c r="ECC808" s="49"/>
      <c r="ECD808" s="49"/>
      <c r="ECE808" s="49"/>
      <c r="ECF808" s="49"/>
      <c r="ECG808" s="49"/>
      <c r="ECH808" s="49"/>
      <c r="ECI808" s="49"/>
      <c r="ECJ808" s="49"/>
      <c r="ECK808" s="49"/>
      <c r="ECL808" s="49"/>
      <c r="ECM808" s="49"/>
      <c r="ECN808" s="49"/>
      <c r="ECO808" s="49"/>
      <c r="ECP808" s="49"/>
      <c r="ECQ808" s="49"/>
      <c r="ECR808" s="49"/>
      <c r="ECS808" s="49"/>
      <c r="ECT808" s="49"/>
      <c r="ECU808" s="49"/>
      <c r="ECV808" s="49"/>
      <c r="ECW808" s="49"/>
      <c r="ECX808" s="49"/>
      <c r="ECY808" s="49"/>
      <c r="ECZ808" s="49"/>
      <c r="EDA808" s="49"/>
      <c r="EDB808" s="49"/>
      <c r="EDC808" s="49"/>
      <c r="EDD808" s="49"/>
      <c r="EDE808" s="49"/>
      <c r="EDF808" s="49"/>
      <c r="EDG808" s="49"/>
      <c r="EDH808" s="49"/>
      <c r="EDI808" s="49"/>
      <c r="EDJ808" s="49"/>
      <c r="EDK808" s="49"/>
      <c r="EDL808" s="49"/>
      <c r="EDM808" s="49"/>
      <c r="EDN808" s="49"/>
      <c r="EDO808" s="49"/>
      <c r="EDP808" s="49"/>
      <c r="EDQ808" s="49"/>
      <c r="EDR808" s="49"/>
      <c r="EDS808" s="49"/>
      <c r="EDT808" s="49"/>
      <c r="EDU808" s="49"/>
      <c r="EDV808" s="49"/>
      <c r="EDW808" s="49"/>
      <c r="EDX808" s="49"/>
      <c r="EDY808" s="49"/>
      <c r="EDZ808" s="49"/>
      <c r="EEA808" s="49"/>
      <c r="EEB808" s="49"/>
      <c r="EEC808" s="49"/>
      <c r="EED808" s="49"/>
      <c r="EEE808" s="49"/>
      <c r="EEF808" s="49"/>
      <c r="EEG808" s="49"/>
      <c r="EEH808" s="49"/>
      <c r="EEI808" s="49"/>
      <c r="EEJ808" s="49"/>
      <c r="EEK808" s="49"/>
      <c r="EEL808" s="49"/>
      <c r="EEM808" s="49"/>
      <c r="EEN808" s="49"/>
      <c r="EEO808" s="49"/>
      <c r="EEP808" s="49"/>
      <c r="EEQ808" s="49"/>
      <c r="EER808" s="49"/>
      <c r="EES808" s="49"/>
      <c r="EET808" s="49"/>
      <c r="EEU808" s="49"/>
      <c r="EEV808" s="49"/>
      <c r="EEW808" s="49"/>
      <c r="EEX808" s="49"/>
      <c r="EEY808" s="49"/>
      <c r="EEZ808" s="49"/>
      <c r="EFA808" s="49"/>
      <c r="EFB808" s="49"/>
      <c r="EFC808" s="49"/>
      <c r="EFD808" s="49"/>
      <c r="EFE808" s="49"/>
      <c r="EFF808" s="49"/>
      <c r="EFG808" s="49"/>
      <c r="EFH808" s="49"/>
      <c r="EFI808" s="49"/>
      <c r="EFJ808" s="49"/>
      <c r="EFK808" s="49"/>
      <c r="EFL808" s="49"/>
      <c r="EFM808" s="49"/>
      <c r="EFN808" s="49"/>
      <c r="EFO808" s="49"/>
      <c r="EFP808" s="49"/>
      <c r="EFQ808" s="49"/>
      <c r="EFR808" s="49"/>
      <c r="EFS808" s="49"/>
      <c r="EFT808" s="49"/>
      <c r="EFU808" s="49"/>
      <c r="EFV808" s="49"/>
      <c r="EFW808" s="49"/>
      <c r="EFX808" s="49"/>
      <c r="EFY808" s="49"/>
      <c r="EFZ808" s="49"/>
      <c r="EGA808" s="49"/>
      <c r="EGB808" s="49"/>
      <c r="EGC808" s="49"/>
      <c r="EGD808" s="49"/>
      <c r="EGE808" s="49"/>
      <c r="EGF808" s="49"/>
      <c r="EGG808" s="49"/>
      <c r="EGH808" s="49"/>
      <c r="EGI808" s="49"/>
      <c r="EGJ808" s="49"/>
      <c r="EGK808" s="49"/>
      <c r="EGL808" s="49"/>
      <c r="EGM808" s="49"/>
      <c r="EGN808" s="49"/>
      <c r="EGO808" s="49"/>
      <c r="EGP808" s="49"/>
      <c r="EGQ808" s="49"/>
      <c r="EGR808" s="49"/>
      <c r="EGS808" s="49"/>
      <c r="EGT808" s="49"/>
      <c r="EGU808" s="49"/>
      <c r="EGV808" s="49"/>
      <c r="EGW808" s="49"/>
      <c r="EGX808" s="49"/>
      <c r="EGY808" s="49"/>
      <c r="EGZ808" s="49"/>
      <c r="EHA808" s="49"/>
      <c r="EHB808" s="49"/>
      <c r="EHC808" s="49"/>
      <c r="EHD808" s="49"/>
      <c r="EHE808" s="49"/>
      <c r="EHF808" s="49"/>
      <c r="EHG808" s="49"/>
      <c r="EHH808" s="49"/>
      <c r="EHI808" s="49"/>
      <c r="EHJ808" s="49"/>
      <c r="EHK808" s="49"/>
      <c r="EHL808" s="49"/>
      <c r="EHM808" s="49"/>
      <c r="EHN808" s="49"/>
      <c r="EHO808" s="49"/>
      <c r="EHP808" s="49"/>
      <c r="EHQ808" s="49"/>
      <c r="EHR808" s="49"/>
      <c r="EHS808" s="49"/>
      <c r="EHT808" s="49"/>
      <c r="EHU808" s="49"/>
      <c r="EHV808" s="49"/>
      <c r="EHW808" s="49"/>
      <c r="EHX808" s="49"/>
      <c r="EHY808" s="49"/>
      <c r="EHZ808" s="49"/>
      <c r="EIA808" s="49"/>
      <c r="EIB808" s="49"/>
      <c r="EIC808" s="49"/>
      <c r="EID808" s="49"/>
      <c r="EIE808" s="49"/>
      <c r="EIF808" s="49"/>
      <c r="EIG808" s="49"/>
      <c r="EIH808" s="49"/>
      <c r="EII808" s="49"/>
      <c r="EIJ808" s="49"/>
      <c r="EIK808" s="49"/>
      <c r="EIL808" s="49"/>
      <c r="EIM808" s="49"/>
      <c r="EIN808" s="49"/>
      <c r="EIO808" s="49"/>
      <c r="EIP808" s="49"/>
      <c r="EIQ808" s="49"/>
      <c r="EIR808" s="49"/>
      <c r="EIS808" s="49"/>
      <c r="EIT808" s="49"/>
      <c r="EIU808" s="49"/>
      <c r="EIV808" s="49"/>
      <c r="EIW808" s="49"/>
      <c r="EIX808" s="49"/>
      <c r="EIY808" s="49"/>
      <c r="EIZ808" s="49"/>
      <c r="EJA808" s="49"/>
      <c r="EJB808" s="49"/>
      <c r="EJC808" s="49"/>
      <c r="EJD808" s="49"/>
      <c r="EJE808" s="49"/>
      <c r="EJF808" s="49"/>
      <c r="EJG808" s="49"/>
      <c r="EJH808" s="49"/>
      <c r="EJI808" s="49"/>
      <c r="EJJ808" s="49"/>
      <c r="EJK808" s="49"/>
      <c r="EJL808" s="49"/>
      <c r="EJM808" s="49"/>
      <c r="EJN808" s="49"/>
      <c r="EJO808" s="49"/>
      <c r="EJP808" s="49"/>
      <c r="EJQ808" s="49"/>
      <c r="EJR808" s="49"/>
      <c r="EJS808" s="49"/>
      <c r="EJT808" s="49"/>
      <c r="EJU808" s="49"/>
      <c r="EJV808" s="49"/>
      <c r="EJW808" s="49"/>
      <c r="EJX808" s="49"/>
      <c r="EJY808" s="49"/>
      <c r="EJZ808" s="49"/>
      <c r="EKA808" s="49"/>
      <c r="EKB808" s="49"/>
      <c r="EKC808" s="49"/>
      <c r="EKD808" s="49"/>
      <c r="EKE808" s="49"/>
      <c r="EKF808" s="49"/>
      <c r="EKG808" s="49"/>
      <c r="EKH808" s="49"/>
      <c r="EKI808" s="49"/>
      <c r="EKJ808" s="49"/>
      <c r="EKK808" s="49"/>
      <c r="EKL808" s="49"/>
      <c r="EKM808" s="49"/>
      <c r="EKN808" s="49"/>
      <c r="EKO808" s="49"/>
      <c r="EKP808" s="49"/>
      <c r="EKQ808" s="49"/>
      <c r="EKR808" s="49"/>
      <c r="EKS808" s="49"/>
      <c r="EKT808" s="49"/>
      <c r="EKU808" s="49"/>
      <c r="EKV808" s="49"/>
      <c r="EKW808" s="49"/>
      <c r="EKX808" s="49"/>
      <c r="EKY808" s="49"/>
      <c r="EKZ808" s="49"/>
      <c r="ELA808" s="49"/>
      <c r="ELB808" s="49"/>
      <c r="ELC808" s="49"/>
      <c r="ELD808" s="49"/>
      <c r="ELE808" s="49"/>
      <c r="ELF808" s="49"/>
      <c r="ELG808" s="49"/>
      <c r="ELH808" s="49"/>
      <c r="ELI808" s="49"/>
      <c r="ELJ808" s="49"/>
      <c r="ELK808" s="49"/>
      <c r="ELL808" s="49"/>
      <c r="ELM808" s="49"/>
      <c r="ELN808" s="49"/>
      <c r="ELO808" s="49"/>
      <c r="ELP808" s="49"/>
      <c r="ELQ808" s="49"/>
      <c r="ELR808" s="49"/>
      <c r="ELS808" s="49"/>
      <c r="ELT808" s="49"/>
      <c r="ELU808" s="49"/>
      <c r="ELV808" s="49"/>
      <c r="ELW808" s="49"/>
      <c r="ELX808" s="49"/>
      <c r="ELY808" s="49"/>
      <c r="ELZ808" s="49"/>
      <c r="EMA808" s="49"/>
      <c r="EMB808" s="49"/>
      <c r="EMC808" s="49"/>
      <c r="EMD808" s="49"/>
      <c r="EME808" s="49"/>
      <c r="EMF808" s="49"/>
      <c r="EMG808" s="49"/>
      <c r="EMH808" s="49"/>
      <c r="EMI808" s="49"/>
      <c r="EMJ808" s="49"/>
      <c r="EMK808" s="49"/>
      <c r="EML808" s="49"/>
      <c r="EMM808" s="49"/>
      <c r="EMN808" s="49"/>
      <c r="EMO808" s="49"/>
      <c r="EMP808" s="49"/>
      <c r="EMQ808" s="49"/>
      <c r="EMR808" s="49"/>
      <c r="EMS808" s="49"/>
      <c r="EMT808" s="49"/>
      <c r="EMU808" s="49"/>
      <c r="EMV808" s="49"/>
      <c r="EMW808" s="49"/>
      <c r="EMX808" s="49"/>
      <c r="EMY808" s="49"/>
      <c r="EMZ808" s="49"/>
      <c r="ENA808" s="49"/>
      <c r="ENB808" s="49"/>
      <c r="ENC808" s="49"/>
      <c r="END808" s="49"/>
      <c r="ENE808" s="49"/>
      <c r="ENF808" s="49"/>
      <c r="ENG808" s="49"/>
      <c r="ENH808" s="49"/>
      <c r="ENI808" s="49"/>
      <c r="ENJ808" s="49"/>
      <c r="ENK808" s="49"/>
      <c r="ENL808" s="49"/>
      <c r="ENM808" s="49"/>
      <c r="ENN808" s="49"/>
      <c r="ENO808" s="49"/>
      <c r="ENP808" s="49"/>
      <c r="ENQ808" s="49"/>
      <c r="ENR808" s="49"/>
      <c r="ENS808" s="49"/>
      <c r="ENT808" s="49"/>
      <c r="ENU808" s="49"/>
      <c r="ENV808" s="49"/>
      <c r="ENW808" s="49"/>
      <c r="ENX808" s="49"/>
      <c r="ENY808" s="49"/>
      <c r="ENZ808" s="49"/>
      <c r="EOA808" s="49"/>
      <c r="EOB808" s="49"/>
      <c r="EOC808" s="49"/>
      <c r="EOD808" s="49"/>
      <c r="EOE808" s="49"/>
      <c r="EOF808" s="49"/>
      <c r="EOG808" s="49"/>
      <c r="EOH808" s="49"/>
      <c r="EOI808" s="49"/>
      <c r="EOJ808" s="49"/>
      <c r="EOK808" s="49"/>
      <c r="EOL808" s="49"/>
      <c r="EOM808" s="49"/>
      <c r="EON808" s="49"/>
      <c r="EOO808" s="49"/>
      <c r="EOP808" s="49"/>
      <c r="EOQ808" s="49"/>
      <c r="EOR808" s="49"/>
      <c r="EOS808" s="49"/>
      <c r="EOT808" s="49"/>
      <c r="EOU808" s="49"/>
      <c r="EOV808" s="49"/>
      <c r="EOW808" s="49"/>
      <c r="EOX808" s="49"/>
      <c r="EOY808" s="49"/>
      <c r="EOZ808" s="49"/>
      <c r="EPA808" s="49"/>
      <c r="EPB808" s="49"/>
      <c r="EPC808" s="49"/>
      <c r="EPD808" s="49"/>
      <c r="EPE808" s="49"/>
      <c r="EPF808" s="49"/>
      <c r="EPG808" s="49"/>
      <c r="EPH808" s="49"/>
      <c r="EPI808" s="49"/>
      <c r="EPJ808" s="49"/>
      <c r="EPK808" s="49"/>
      <c r="EPL808" s="49"/>
      <c r="EPM808" s="49"/>
      <c r="EPN808" s="49"/>
      <c r="EPO808" s="49"/>
      <c r="EPP808" s="49"/>
      <c r="EPQ808" s="49"/>
      <c r="EPR808" s="49"/>
      <c r="EPS808" s="49"/>
      <c r="EPT808" s="49"/>
      <c r="EPU808" s="49"/>
      <c r="EPV808" s="49"/>
      <c r="EPW808" s="49"/>
      <c r="EPX808" s="49"/>
      <c r="EPY808" s="49"/>
      <c r="EPZ808" s="49"/>
      <c r="EQA808" s="49"/>
      <c r="EQB808" s="49"/>
      <c r="EQC808" s="49"/>
      <c r="EQD808" s="49"/>
      <c r="EQE808" s="49"/>
      <c r="EQF808" s="49"/>
      <c r="EQG808" s="49"/>
      <c r="EQH808" s="49"/>
      <c r="EQI808" s="49"/>
      <c r="EQJ808" s="49"/>
      <c r="EQK808" s="49"/>
      <c r="EQL808" s="49"/>
      <c r="EQM808" s="49"/>
      <c r="EQN808" s="49"/>
      <c r="EQO808" s="49"/>
      <c r="EQP808" s="49"/>
      <c r="EQQ808" s="49"/>
      <c r="EQR808" s="49"/>
      <c r="EQS808" s="49"/>
      <c r="EQT808" s="49"/>
      <c r="EQU808" s="49"/>
      <c r="EQV808" s="49"/>
      <c r="EQW808" s="49"/>
      <c r="EQX808" s="49"/>
      <c r="EQY808" s="49"/>
      <c r="EQZ808" s="49"/>
      <c r="ERA808" s="49"/>
      <c r="ERB808" s="49"/>
      <c r="ERC808" s="49"/>
      <c r="ERD808" s="49"/>
      <c r="ERE808" s="49"/>
      <c r="ERF808" s="49"/>
      <c r="ERG808" s="49"/>
      <c r="ERH808" s="49"/>
      <c r="ERI808" s="49"/>
      <c r="ERJ808" s="49"/>
      <c r="ERK808" s="49"/>
      <c r="ERL808" s="49"/>
      <c r="ERM808" s="49"/>
      <c r="ERN808" s="49"/>
      <c r="ERO808" s="49"/>
      <c r="ERP808" s="49"/>
      <c r="ERQ808" s="49"/>
      <c r="ERR808" s="49"/>
      <c r="ERS808" s="49"/>
      <c r="ERT808" s="49"/>
      <c r="ERU808" s="49"/>
      <c r="ERV808" s="49"/>
      <c r="ERW808" s="49"/>
      <c r="ERX808" s="49"/>
      <c r="ERY808" s="49"/>
      <c r="ERZ808" s="49"/>
      <c r="ESA808" s="49"/>
      <c r="ESB808" s="49"/>
      <c r="ESC808" s="49"/>
      <c r="ESD808" s="49"/>
      <c r="ESE808" s="49"/>
      <c r="ESF808" s="49"/>
      <c r="ESG808" s="49"/>
      <c r="ESH808" s="49"/>
      <c r="ESI808" s="49"/>
      <c r="ESJ808" s="49"/>
      <c r="ESK808" s="49"/>
      <c r="ESL808" s="49"/>
      <c r="ESM808" s="49"/>
      <c r="ESN808" s="49"/>
      <c r="ESO808" s="49"/>
      <c r="ESP808" s="49"/>
      <c r="ESQ808" s="49"/>
      <c r="ESR808" s="49"/>
      <c r="ESS808" s="49"/>
      <c r="EST808" s="49"/>
      <c r="ESU808" s="49"/>
      <c r="ESV808" s="49"/>
      <c r="ESW808" s="49"/>
      <c r="ESX808" s="49"/>
      <c r="ESY808" s="49"/>
      <c r="ESZ808" s="49"/>
      <c r="ETA808" s="49"/>
      <c r="ETB808" s="49"/>
      <c r="ETC808" s="49"/>
      <c r="ETD808" s="49"/>
      <c r="ETE808" s="49"/>
      <c r="ETF808" s="49"/>
      <c r="ETG808" s="49"/>
      <c r="ETH808" s="49"/>
      <c r="ETI808" s="49"/>
      <c r="ETJ808" s="49"/>
      <c r="ETK808" s="49"/>
      <c r="ETL808" s="49"/>
      <c r="ETM808" s="49"/>
      <c r="ETN808" s="49"/>
      <c r="ETO808" s="49"/>
      <c r="ETP808" s="49"/>
      <c r="ETQ808" s="49"/>
      <c r="ETR808" s="49"/>
      <c r="ETS808" s="49"/>
      <c r="ETT808" s="49"/>
      <c r="ETU808" s="49"/>
      <c r="ETV808" s="49"/>
      <c r="ETW808" s="49"/>
      <c r="ETX808" s="49"/>
      <c r="ETY808" s="49"/>
      <c r="ETZ808" s="49"/>
      <c r="EUA808" s="49"/>
      <c r="EUB808" s="49"/>
      <c r="EUC808" s="49"/>
      <c r="EUD808" s="49"/>
      <c r="EUE808" s="49"/>
      <c r="EUF808" s="49"/>
      <c r="EUG808" s="49"/>
      <c r="EUH808" s="49"/>
      <c r="EUI808" s="49"/>
      <c r="EUJ808" s="49"/>
      <c r="EUK808" s="49"/>
      <c r="EUL808" s="49"/>
      <c r="EUM808" s="49"/>
      <c r="EUN808" s="49"/>
      <c r="EUO808" s="49"/>
      <c r="EUP808" s="49"/>
      <c r="EUQ808" s="49"/>
      <c r="EUR808" s="49"/>
      <c r="EUS808" s="49"/>
      <c r="EUT808" s="49"/>
      <c r="EUU808" s="49"/>
      <c r="EUV808" s="49"/>
      <c r="EUW808" s="49"/>
      <c r="EUX808" s="49"/>
      <c r="EUY808" s="49"/>
      <c r="EUZ808" s="49"/>
      <c r="EVA808" s="49"/>
      <c r="EVB808" s="49"/>
      <c r="EVC808" s="49"/>
      <c r="EVD808" s="49"/>
      <c r="EVE808" s="49"/>
      <c r="EVF808" s="49"/>
      <c r="EVG808" s="49"/>
      <c r="EVH808" s="49"/>
      <c r="EVI808" s="49"/>
      <c r="EVJ808" s="49"/>
      <c r="EVK808" s="49"/>
      <c r="EVL808" s="49"/>
      <c r="EVM808" s="49"/>
      <c r="EVN808" s="49"/>
      <c r="EVO808" s="49"/>
      <c r="EVP808" s="49"/>
      <c r="EVQ808" s="49"/>
      <c r="EVR808" s="49"/>
      <c r="EVS808" s="49"/>
      <c r="EVT808" s="49"/>
      <c r="EVU808" s="49"/>
      <c r="EVV808" s="49"/>
      <c r="EVW808" s="49"/>
      <c r="EVX808" s="49"/>
      <c r="EVY808" s="49"/>
      <c r="EVZ808" s="49"/>
      <c r="EWA808" s="49"/>
      <c r="EWB808" s="49"/>
      <c r="EWC808" s="49"/>
      <c r="EWD808" s="49"/>
      <c r="EWE808" s="49"/>
      <c r="EWF808" s="49"/>
      <c r="EWG808" s="49"/>
      <c r="EWH808" s="49"/>
      <c r="EWI808" s="49"/>
      <c r="EWJ808" s="49"/>
      <c r="EWK808" s="49"/>
      <c r="EWL808" s="49"/>
      <c r="EWM808" s="49"/>
      <c r="EWN808" s="49"/>
      <c r="EWO808" s="49"/>
      <c r="EWP808" s="49"/>
      <c r="EWQ808" s="49"/>
      <c r="EWR808" s="49"/>
      <c r="EWS808" s="49"/>
      <c r="EWT808" s="49"/>
      <c r="EWU808" s="49"/>
      <c r="EWV808" s="49"/>
      <c r="EWW808" s="49"/>
      <c r="EWX808" s="49"/>
      <c r="EWY808" s="49"/>
      <c r="EWZ808" s="49"/>
      <c r="EXA808" s="49"/>
      <c r="EXB808" s="49"/>
      <c r="EXC808" s="49"/>
      <c r="EXD808" s="49"/>
      <c r="EXE808" s="49"/>
      <c r="EXF808" s="49"/>
      <c r="EXG808" s="49"/>
      <c r="EXH808" s="49"/>
      <c r="EXI808" s="49"/>
      <c r="EXJ808" s="49"/>
      <c r="EXK808" s="49"/>
      <c r="EXL808" s="49"/>
      <c r="EXM808" s="49"/>
      <c r="EXN808" s="49"/>
      <c r="EXO808" s="49"/>
      <c r="EXP808" s="49"/>
      <c r="EXQ808" s="49"/>
      <c r="EXR808" s="49"/>
      <c r="EXS808" s="49"/>
      <c r="EXT808" s="49"/>
      <c r="EXU808" s="49"/>
      <c r="EXV808" s="49"/>
      <c r="EXW808" s="49"/>
      <c r="EXX808" s="49"/>
      <c r="EXY808" s="49"/>
      <c r="EXZ808" s="49"/>
      <c r="EYA808" s="49"/>
      <c r="EYB808" s="49"/>
      <c r="EYC808" s="49"/>
      <c r="EYD808" s="49"/>
      <c r="EYE808" s="49"/>
      <c r="EYF808" s="49"/>
      <c r="EYG808" s="49"/>
      <c r="EYH808" s="49"/>
      <c r="EYI808" s="49"/>
      <c r="EYJ808" s="49"/>
      <c r="EYK808" s="49"/>
      <c r="EYL808" s="49"/>
      <c r="EYM808" s="49"/>
      <c r="EYN808" s="49"/>
      <c r="EYO808" s="49"/>
      <c r="EYP808" s="49"/>
      <c r="EYQ808" s="49"/>
      <c r="EYR808" s="49"/>
      <c r="EYS808" s="49"/>
      <c r="EYT808" s="49"/>
      <c r="EYU808" s="49"/>
      <c r="EYV808" s="49"/>
      <c r="EYW808" s="49"/>
      <c r="EYX808" s="49"/>
      <c r="EYY808" s="49"/>
      <c r="EYZ808" s="49"/>
      <c r="EZA808" s="49"/>
      <c r="EZB808" s="49"/>
      <c r="EZC808" s="49"/>
      <c r="EZD808" s="49"/>
      <c r="EZE808" s="49"/>
      <c r="EZF808" s="49"/>
      <c r="EZG808" s="49"/>
      <c r="EZH808" s="49"/>
      <c r="EZI808" s="49"/>
      <c r="EZJ808" s="49"/>
      <c r="EZK808" s="49"/>
      <c r="EZL808" s="49"/>
      <c r="EZM808" s="49"/>
      <c r="EZN808" s="49"/>
      <c r="EZO808" s="49"/>
      <c r="EZP808" s="49"/>
      <c r="EZQ808" s="49"/>
      <c r="EZR808" s="49"/>
      <c r="EZS808" s="49"/>
      <c r="EZT808" s="49"/>
      <c r="EZU808" s="49"/>
      <c r="EZV808" s="49"/>
      <c r="EZW808" s="49"/>
      <c r="EZX808" s="49"/>
      <c r="EZY808" s="49"/>
      <c r="EZZ808" s="49"/>
      <c r="FAA808" s="49"/>
      <c r="FAB808" s="49"/>
      <c r="FAC808" s="49"/>
      <c r="FAD808" s="49"/>
      <c r="FAE808" s="49"/>
      <c r="FAF808" s="49"/>
      <c r="FAG808" s="49"/>
      <c r="FAH808" s="49"/>
      <c r="FAI808" s="49"/>
      <c r="FAJ808" s="49"/>
      <c r="FAK808" s="49"/>
      <c r="FAL808" s="49"/>
      <c r="FAM808" s="49"/>
      <c r="FAN808" s="49"/>
      <c r="FAO808" s="49"/>
      <c r="FAP808" s="49"/>
      <c r="FAQ808" s="49"/>
      <c r="FAR808" s="49"/>
      <c r="FAS808" s="49"/>
      <c r="FAT808" s="49"/>
      <c r="FAU808" s="49"/>
      <c r="FAV808" s="49"/>
      <c r="FAW808" s="49"/>
      <c r="FAX808" s="49"/>
      <c r="FAY808" s="49"/>
      <c r="FAZ808" s="49"/>
      <c r="FBA808" s="49"/>
      <c r="FBB808" s="49"/>
      <c r="FBC808" s="49"/>
      <c r="FBD808" s="49"/>
      <c r="FBE808" s="49"/>
      <c r="FBF808" s="49"/>
      <c r="FBG808" s="49"/>
      <c r="FBH808" s="49"/>
      <c r="FBI808" s="49"/>
      <c r="FBJ808" s="49"/>
      <c r="FBK808" s="49"/>
      <c r="FBL808" s="49"/>
      <c r="FBM808" s="49"/>
      <c r="FBN808" s="49"/>
      <c r="FBO808" s="49"/>
      <c r="FBP808" s="49"/>
      <c r="FBQ808" s="49"/>
      <c r="FBR808" s="49"/>
      <c r="FBS808" s="49"/>
      <c r="FBT808" s="49"/>
      <c r="FBU808" s="49"/>
      <c r="FBV808" s="49"/>
      <c r="FBW808" s="49"/>
      <c r="FBX808" s="49"/>
      <c r="FBY808" s="49"/>
      <c r="FBZ808" s="49"/>
      <c r="FCA808" s="49"/>
      <c r="FCB808" s="49"/>
      <c r="FCC808" s="49"/>
      <c r="FCD808" s="49"/>
      <c r="FCE808" s="49"/>
      <c r="FCF808" s="49"/>
      <c r="FCG808" s="49"/>
      <c r="FCH808" s="49"/>
      <c r="FCI808" s="49"/>
      <c r="FCJ808" s="49"/>
      <c r="FCK808" s="49"/>
      <c r="FCL808" s="49"/>
      <c r="FCM808" s="49"/>
      <c r="FCN808" s="49"/>
      <c r="FCO808" s="49"/>
      <c r="FCP808" s="49"/>
      <c r="FCQ808" s="49"/>
      <c r="FCR808" s="49"/>
      <c r="FCS808" s="49"/>
      <c r="FCT808" s="49"/>
      <c r="FCU808" s="49"/>
      <c r="FCV808" s="49"/>
      <c r="FCW808" s="49"/>
      <c r="FCX808" s="49"/>
      <c r="FCY808" s="49"/>
      <c r="FCZ808" s="49"/>
      <c r="FDA808" s="49"/>
      <c r="FDB808" s="49"/>
      <c r="FDC808" s="49"/>
      <c r="FDD808" s="49"/>
      <c r="FDE808" s="49"/>
      <c r="FDF808" s="49"/>
      <c r="FDG808" s="49"/>
      <c r="FDH808" s="49"/>
      <c r="FDI808" s="49"/>
      <c r="FDJ808" s="49"/>
      <c r="FDK808" s="49"/>
      <c r="FDL808" s="49"/>
      <c r="FDM808" s="49"/>
      <c r="FDN808" s="49"/>
      <c r="FDO808" s="49"/>
      <c r="FDP808" s="49"/>
      <c r="FDQ808" s="49"/>
      <c r="FDR808" s="49"/>
      <c r="FDS808" s="49"/>
      <c r="FDT808" s="49"/>
      <c r="FDU808" s="49"/>
      <c r="FDV808" s="49"/>
      <c r="FDW808" s="49"/>
      <c r="FDX808" s="49"/>
      <c r="FDY808" s="49"/>
      <c r="FDZ808" s="49"/>
      <c r="FEA808" s="49"/>
      <c r="FEB808" s="49"/>
      <c r="FEC808" s="49"/>
      <c r="FED808" s="49"/>
      <c r="FEE808" s="49"/>
      <c r="FEF808" s="49"/>
      <c r="FEG808" s="49"/>
      <c r="FEH808" s="49"/>
      <c r="FEI808" s="49"/>
      <c r="FEJ808" s="49"/>
      <c r="FEK808" s="49"/>
      <c r="FEL808" s="49"/>
      <c r="FEM808" s="49"/>
      <c r="FEN808" s="49"/>
      <c r="FEO808" s="49"/>
      <c r="FEP808" s="49"/>
      <c r="FEQ808" s="49"/>
      <c r="FER808" s="49"/>
      <c r="FES808" s="49"/>
      <c r="FET808" s="49"/>
      <c r="FEU808" s="49"/>
      <c r="FEV808" s="49"/>
      <c r="FEW808" s="49"/>
      <c r="FEX808" s="49"/>
      <c r="FEY808" s="49"/>
      <c r="FEZ808" s="49"/>
      <c r="FFA808" s="49"/>
      <c r="FFB808" s="49"/>
      <c r="FFC808" s="49"/>
      <c r="FFD808" s="49"/>
      <c r="FFE808" s="49"/>
      <c r="FFF808" s="49"/>
      <c r="FFG808" s="49"/>
      <c r="FFH808" s="49"/>
      <c r="FFI808" s="49"/>
      <c r="FFJ808" s="49"/>
      <c r="FFK808" s="49"/>
      <c r="FFL808" s="49"/>
      <c r="FFM808" s="49"/>
      <c r="FFN808" s="49"/>
      <c r="FFO808" s="49"/>
      <c r="FFP808" s="49"/>
      <c r="FFQ808" s="49"/>
      <c r="FFR808" s="49"/>
      <c r="FFS808" s="49"/>
      <c r="FFT808" s="49"/>
      <c r="FFU808" s="49"/>
      <c r="FFV808" s="49"/>
      <c r="FFW808" s="49"/>
      <c r="FFX808" s="49"/>
      <c r="FFY808" s="49"/>
      <c r="FFZ808" s="49"/>
      <c r="FGA808" s="49"/>
      <c r="FGB808" s="49"/>
      <c r="FGC808" s="49"/>
      <c r="FGD808" s="49"/>
      <c r="FGE808" s="49"/>
      <c r="FGF808" s="49"/>
      <c r="FGG808" s="49"/>
      <c r="FGH808" s="49"/>
      <c r="FGI808" s="49"/>
      <c r="FGJ808" s="49"/>
      <c r="FGK808" s="49"/>
      <c r="FGL808" s="49"/>
      <c r="FGM808" s="49"/>
      <c r="FGN808" s="49"/>
      <c r="FGO808" s="49"/>
      <c r="FGP808" s="49"/>
      <c r="FGQ808" s="49"/>
      <c r="FGR808" s="49"/>
      <c r="FGS808" s="49"/>
      <c r="FGT808" s="49"/>
      <c r="FGU808" s="49"/>
      <c r="FGV808" s="49"/>
      <c r="FGW808" s="49"/>
      <c r="FGX808" s="49"/>
      <c r="FGY808" s="49"/>
      <c r="FGZ808" s="49"/>
      <c r="FHA808" s="49"/>
      <c r="FHB808" s="49"/>
      <c r="FHC808" s="49"/>
      <c r="FHD808" s="49"/>
      <c r="FHE808" s="49"/>
      <c r="FHF808" s="49"/>
      <c r="FHG808" s="49"/>
      <c r="FHH808" s="49"/>
      <c r="FHI808" s="49"/>
      <c r="FHJ808" s="49"/>
      <c r="FHK808" s="49"/>
      <c r="FHL808" s="49"/>
      <c r="FHM808" s="49"/>
      <c r="FHN808" s="49"/>
      <c r="FHO808" s="49"/>
      <c r="FHP808" s="49"/>
      <c r="FHQ808" s="49"/>
      <c r="FHR808" s="49"/>
      <c r="FHS808" s="49"/>
      <c r="FHT808" s="49"/>
      <c r="FHU808" s="49"/>
      <c r="FHV808" s="49"/>
      <c r="FHW808" s="49"/>
      <c r="FHX808" s="49"/>
      <c r="FHY808" s="49"/>
      <c r="FHZ808" s="49"/>
      <c r="FIA808" s="49"/>
      <c r="FIB808" s="49"/>
      <c r="FIC808" s="49"/>
      <c r="FID808" s="49"/>
      <c r="FIE808" s="49"/>
      <c r="FIF808" s="49"/>
      <c r="FIG808" s="49"/>
      <c r="FIH808" s="49"/>
      <c r="FII808" s="49"/>
      <c r="FIJ808" s="49"/>
      <c r="FIK808" s="49"/>
      <c r="FIL808" s="49"/>
      <c r="FIM808" s="49"/>
      <c r="FIN808" s="49"/>
      <c r="FIO808" s="49"/>
      <c r="FIP808" s="49"/>
      <c r="FIQ808" s="49"/>
      <c r="FIR808" s="49"/>
      <c r="FIS808" s="49"/>
      <c r="FIT808" s="49"/>
      <c r="FIU808" s="49"/>
      <c r="FIV808" s="49"/>
      <c r="FIW808" s="49"/>
      <c r="FIX808" s="49"/>
      <c r="FIY808" s="49"/>
      <c r="FIZ808" s="49"/>
      <c r="FJA808" s="49"/>
      <c r="FJB808" s="49"/>
      <c r="FJC808" s="49"/>
      <c r="FJD808" s="49"/>
      <c r="FJE808" s="49"/>
      <c r="FJF808" s="49"/>
      <c r="FJG808" s="49"/>
      <c r="FJH808" s="49"/>
      <c r="FJI808" s="49"/>
      <c r="FJJ808" s="49"/>
      <c r="FJK808" s="49"/>
      <c r="FJL808" s="49"/>
      <c r="FJM808" s="49"/>
      <c r="FJN808" s="49"/>
      <c r="FJO808" s="49"/>
      <c r="FJP808" s="49"/>
      <c r="FJQ808" s="49"/>
      <c r="FJR808" s="49"/>
      <c r="FJS808" s="49"/>
      <c r="FJT808" s="49"/>
      <c r="FJU808" s="49"/>
      <c r="FJV808" s="49"/>
      <c r="FJW808" s="49"/>
      <c r="FJX808" s="49"/>
      <c r="FJY808" s="49"/>
      <c r="FJZ808" s="49"/>
      <c r="FKA808" s="49"/>
      <c r="FKB808" s="49"/>
      <c r="FKC808" s="49"/>
      <c r="FKD808" s="49"/>
      <c r="FKE808" s="49"/>
      <c r="FKF808" s="49"/>
      <c r="FKG808" s="49"/>
      <c r="FKH808" s="49"/>
      <c r="FKI808" s="49"/>
      <c r="FKJ808" s="49"/>
      <c r="FKK808" s="49"/>
      <c r="FKL808" s="49"/>
      <c r="FKM808" s="49"/>
      <c r="FKN808" s="49"/>
      <c r="FKO808" s="49"/>
      <c r="FKP808" s="49"/>
      <c r="FKQ808" s="49"/>
      <c r="FKR808" s="49"/>
      <c r="FKS808" s="49"/>
      <c r="FKT808" s="49"/>
      <c r="FKU808" s="49"/>
      <c r="FKV808" s="49"/>
      <c r="FKW808" s="49"/>
      <c r="FKX808" s="49"/>
      <c r="FKY808" s="49"/>
      <c r="FKZ808" s="49"/>
      <c r="FLA808" s="49"/>
      <c r="FLB808" s="49"/>
      <c r="FLC808" s="49"/>
      <c r="FLD808" s="49"/>
      <c r="FLE808" s="49"/>
      <c r="FLF808" s="49"/>
      <c r="FLG808" s="49"/>
      <c r="FLH808" s="49"/>
      <c r="FLI808" s="49"/>
      <c r="FLJ808" s="49"/>
      <c r="FLK808" s="49"/>
      <c r="FLL808" s="49"/>
      <c r="FLM808" s="49"/>
      <c r="FLN808" s="49"/>
      <c r="FLO808" s="49"/>
      <c r="FLP808" s="49"/>
      <c r="FLQ808" s="49"/>
      <c r="FLR808" s="49"/>
      <c r="FLS808" s="49"/>
      <c r="FLT808" s="49"/>
      <c r="FLU808" s="49"/>
      <c r="FLV808" s="49"/>
      <c r="FLW808" s="49"/>
      <c r="FLX808" s="49"/>
      <c r="FLY808" s="49"/>
      <c r="FLZ808" s="49"/>
      <c r="FMA808" s="49"/>
      <c r="FMB808" s="49"/>
      <c r="FMC808" s="49"/>
      <c r="FMD808" s="49"/>
      <c r="FME808" s="49"/>
      <c r="FMF808" s="49"/>
      <c r="FMG808" s="49"/>
      <c r="FMH808" s="49"/>
      <c r="FMI808" s="49"/>
      <c r="FMJ808" s="49"/>
      <c r="FMK808" s="49"/>
      <c r="FML808" s="49"/>
      <c r="FMM808" s="49"/>
      <c r="FMN808" s="49"/>
      <c r="FMO808" s="49"/>
      <c r="FMP808" s="49"/>
      <c r="FMQ808" s="49"/>
      <c r="FMR808" s="49"/>
      <c r="FMS808" s="49"/>
      <c r="FMT808" s="49"/>
      <c r="FMU808" s="49"/>
      <c r="FMV808" s="49"/>
      <c r="FMW808" s="49"/>
      <c r="FMX808" s="49"/>
      <c r="FMY808" s="49"/>
      <c r="FMZ808" s="49"/>
      <c r="FNA808" s="49"/>
      <c r="FNB808" s="49"/>
      <c r="FNC808" s="49"/>
      <c r="FND808" s="49"/>
      <c r="FNE808" s="49"/>
      <c r="FNF808" s="49"/>
      <c r="FNG808" s="49"/>
      <c r="FNH808" s="49"/>
      <c r="FNI808" s="49"/>
      <c r="FNJ808" s="49"/>
      <c r="FNK808" s="49"/>
      <c r="FNL808" s="49"/>
      <c r="FNM808" s="49"/>
      <c r="FNN808" s="49"/>
      <c r="FNO808" s="49"/>
      <c r="FNP808" s="49"/>
      <c r="FNQ808" s="49"/>
      <c r="FNR808" s="49"/>
      <c r="FNS808" s="49"/>
      <c r="FNT808" s="49"/>
      <c r="FNU808" s="49"/>
      <c r="FNV808" s="49"/>
      <c r="FNW808" s="49"/>
      <c r="FNX808" s="49"/>
      <c r="FNY808" s="49"/>
      <c r="FNZ808" s="49"/>
      <c r="FOA808" s="49"/>
      <c r="FOB808" s="49"/>
      <c r="FOC808" s="49"/>
      <c r="FOD808" s="49"/>
      <c r="FOE808" s="49"/>
      <c r="FOF808" s="49"/>
      <c r="FOG808" s="49"/>
      <c r="FOH808" s="49"/>
      <c r="FOI808" s="49"/>
      <c r="FOJ808" s="49"/>
      <c r="FOK808" s="49"/>
      <c r="FOL808" s="49"/>
      <c r="FOM808" s="49"/>
      <c r="FON808" s="49"/>
      <c r="FOO808" s="49"/>
      <c r="FOP808" s="49"/>
      <c r="FOQ808" s="49"/>
      <c r="FOR808" s="49"/>
      <c r="FOS808" s="49"/>
      <c r="FOT808" s="49"/>
      <c r="FOU808" s="49"/>
      <c r="FOV808" s="49"/>
      <c r="FOW808" s="49"/>
      <c r="FOX808" s="49"/>
      <c r="FOY808" s="49"/>
      <c r="FOZ808" s="49"/>
      <c r="FPA808" s="49"/>
      <c r="FPB808" s="49"/>
      <c r="FPC808" s="49"/>
      <c r="FPD808" s="49"/>
      <c r="FPE808" s="49"/>
      <c r="FPF808" s="49"/>
      <c r="FPG808" s="49"/>
      <c r="FPH808" s="49"/>
      <c r="FPI808" s="49"/>
      <c r="FPJ808" s="49"/>
      <c r="FPK808" s="49"/>
      <c r="FPL808" s="49"/>
      <c r="FPM808" s="49"/>
      <c r="FPN808" s="49"/>
      <c r="FPO808" s="49"/>
      <c r="FPP808" s="49"/>
      <c r="FPQ808" s="49"/>
      <c r="FPR808" s="49"/>
      <c r="FPS808" s="49"/>
      <c r="FPT808" s="49"/>
      <c r="FPU808" s="49"/>
      <c r="FPV808" s="49"/>
      <c r="FPW808" s="49"/>
      <c r="FPX808" s="49"/>
      <c r="FPY808" s="49"/>
      <c r="FPZ808" s="49"/>
      <c r="FQA808" s="49"/>
      <c r="FQB808" s="49"/>
      <c r="FQC808" s="49"/>
      <c r="FQD808" s="49"/>
      <c r="FQE808" s="49"/>
      <c r="FQF808" s="49"/>
      <c r="FQG808" s="49"/>
      <c r="FQH808" s="49"/>
      <c r="FQI808" s="49"/>
      <c r="FQJ808" s="49"/>
      <c r="FQK808" s="49"/>
      <c r="FQL808" s="49"/>
      <c r="FQM808" s="49"/>
      <c r="FQN808" s="49"/>
      <c r="FQO808" s="49"/>
      <c r="FQP808" s="49"/>
      <c r="FQQ808" s="49"/>
      <c r="FQR808" s="49"/>
      <c r="FQS808" s="49"/>
      <c r="FQT808" s="49"/>
      <c r="FQU808" s="49"/>
      <c r="FQV808" s="49"/>
      <c r="FQW808" s="49"/>
      <c r="FQX808" s="49"/>
      <c r="FQY808" s="49"/>
      <c r="FQZ808" s="49"/>
      <c r="FRA808" s="49"/>
      <c r="FRB808" s="49"/>
      <c r="FRC808" s="49"/>
      <c r="FRD808" s="49"/>
      <c r="FRE808" s="49"/>
      <c r="FRF808" s="49"/>
      <c r="FRG808" s="49"/>
      <c r="FRH808" s="49"/>
      <c r="FRI808" s="49"/>
      <c r="FRJ808" s="49"/>
      <c r="FRK808" s="49"/>
      <c r="FRL808" s="49"/>
      <c r="FRM808" s="49"/>
      <c r="FRN808" s="49"/>
      <c r="FRO808" s="49"/>
      <c r="FRP808" s="49"/>
      <c r="FRQ808" s="49"/>
      <c r="FRR808" s="49"/>
      <c r="FRS808" s="49"/>
      <c r="FRT808" s="49"/>
      <c r="FRU808" s="49"/>
      <c r="FRV808" s="49"/>
      <c r="FRW808" s="49"/>
      <c r="FRX808" s="49"/>
      <c r="FRY808" s="49"/>
      <c r="FRZ808" s="49"/>
      <c r="FSA808" s="49"/>
      <c r="FSB808" s="49"/>
      <c r="FSC808" s="49"/>
      <c r="FSD808" s="49"/>
      <c r="FSE808" s="49"/>
      <c r="FSF808" s="49"/>
      <c r="FSG808" s="49"/>
      <c r="FSH808" s="49"/>
      <c r="FSI808" s="49"/>
      <c r="FSJ808" s="49"/>
      <c r="FSK808" s="49"/>
      <c r="FSL808" s="49"/>
      <c r="FSM808" s="49"/>
      <c r="FSN808" s="49"/>
      <c r="FSO808" s="49"/>
      <c r="FSP808" s="49"/>
      <c r="FSQ808" s="49"/>
      <c r="FSR808" s="49"/>
      <c r="FSS808" s="49"/>
      <c r="FST808" s="49"/>
      <c r="FSU808" s="49"/>
      <c r="FSV808" s="49"/>
      <c r="FSW808" s="49"/>
      <c r="FSX808" s="49"/>
      <c r="FSY808" s="49"/>
      <c r="FSZ808" s="49"/>
      <c r="FTA808" s="49"/>
      <c r="FTB808" s="49"/>
      <c r="FTC808" s="49"/>
      <c r="FTD808" s="49"/>
      <c r="FTE808" s="49"/>
      <c r="FTF808" s="49"/>
      <c r="FTG808" s="49"/>
      <c r="FTH808" s="49"/>
      <c r="FTI808" s="49"/>
      <c r="FTJ808" s="49"/>
      <c r="FTK808" s="49"/>
      <c r="FTL808" s="49"/>
      <c r="FTM808" s="49"/>
      <c r="FTN808" s="49"/>
      <c r="FTO808" s="49"/>
      <c r="FTP808" s="49"/>
      <c r="FTQ808" s="49"/>
      <c r="FTR808" s="49"/>
      <c r="FTS808" s="49"/>
      <c r="FTT808" s="49"/>
      <c r="FTU808" s="49"/>
      <c r="FTV808" s="49"/>
      <c r="FTW808" s="49"/>
      <c r="FTX808" s="49"/>
      <c r="FTY808" s="49"/>
      <c r="FTZ808" s="49"/>
      <c r="FUA808" s="49"/>
      <c r="FUB808" s="49"/>
      <c r="FUC808" s="49"/>
      <c r="FUD808" s="49"/>
      <c r="FUE808" s="49"/>
      <c r="FUF808" s="49"/>
      <c r="FUG808" s="49"/>
      <c r="FUH808" s="49"/>
      <c r="FUI808" s="49"/>
      <c r="FUJ808" s="49"/>
      <c r="FUK808" s="49"/>
      <c r="FUL808" s="49"/>
      <c r="FUM808" s="49"/>
      <c r="FUN808" s="49"/>
      <c r="FUO808" s="49"/>
      <c r="FUP808" s="49"/>
      <c r="FUQ808" s="49"/>
      <c r="FUR808" s="49"/>
      <c r="FUS808" s="49"/>
      <c r="FUT808" s="49"/>
      <c r="FUU808" s="49"/>
      <c r="FUV808" s="49"/>
      <c r="FUW808" s="49"/>
      <c r="FUX808" s="49"/>
      <c r="FUY808" s="49"/>
      <c r="FUZ808" s="49"/>
      <c r="FVA808" s="49"/>
      <c r="FVB808" s="49"/>
      <c r="FVC808" s="49"/>
      <c r="FVD808" s="49"/>
      <c r="FVE808" s="49"/>
      <c r="FVF808" s="49"/>
      <c r="FVG808" s="49"/>
      <c r="FVH808" s="49"/>
      <c r="FVI808" s="49"/>
      <c r="FVJ808" s="49"/>
      <c r="FVK808" s="49"/>
      <c r="FVL808" s="49"/>
      <c r="FVM808" s="49"/>
      <c r="FVN808" s="49"/>
      <c r="FVO808" s="49"/>
      <c r="FVP808" s="49"/>
      <c r="FVQ808" s="49"/>
      <c r="FVR808" s="49"/>
      <c r="FVS808" s="49"/>
      <c r="FVT808" s="49"/>
      <c r="FVU808" s="49"/>
      <c r="FVV808" s="49"/>
      <c r="FVW808" s="49"/>
      <c r="FVX808" s="49"/>
      <c r="FVY808" s="49"/>
      <c r="FVZ808" s="49"/>
      <c r="FWA808" s="49"/>
      <c r="FWB808" s="49"/>
      <c r="FWC808" s="49"/>
      <c r="FWD808" s="49"/>
      <c r="FWE808" s="49"/>
      <c r="FWF808" s="49"/>
      <c r="FWG808" s="49"/>
      <c r="FWH808" s="49"/>
      <c r="FWI808" s="49"/>
      <c r="FWJ808" s="49"/>
      <c r="FWK808" s="49"/>
      <c r="FWL808" s="49"/>
      <c r="FWM808" s="49"/>
      <c r="FWN808" s="49"/>
      <c r="FWO808" s="49"/>
      <c r="FWP808" s="49"/>
      <c r="FWQ808" s="49"/>
      <c r="FWR808" s="49"/>
      <c r="FWS808" s="49"/>
      <c r="FWT808" s="49"/>
      <c r="FWU808" s="49"/>
      <c r="FWV808" s="49"/>
      <c r="FWW808" s="49"/>
      <c r="FWX808" s="49"/>
      <c r="FWY808" s="49"/>
      <c r="FWZ808" s="49"/>
      <c r="FXA808" s="49"/>
      <c r="FXB808" s="49"/>
      <c r="FXC808" s="49"/>
      <c r="FXD808" s="49"/>
      <c r="FXE808" s="49"/>
      <c r="FXF808" s="49"/>
      <c r="FXG808" s="49"/>
      <c r="FXH808" s="49"/>
      <c r="FXI808" s="49"/>
      <c r="FXJ808" s="49"/>
      <c r="FXK808" s="49"/>
      <c r="FXL808" s="49"/>
      <c r="FXM808" s="49"/>
      <c r="FXN808" s="49"/>
      <c r="FXO808" s="49"/>
      <c r="FXP808" s="49"/>
      <c r="FXQ808" s="49"/>
      <c r="FXR808" s="49"/>
      <c r="FXS808" s="49"/>
      <c r="FXT808" s="49"/>
      <c r="FXU808" s="49"/>
      <c r="FXV808" s="49"/>
      <c r="FXW808" s="49"/>
      <c r="FXX808" s="49"/>
      <c r="FXY808" s="49"/>
      <c r="FXZ808" s="49"/>
      <c r="FYA808" s="49"/>
      <c r="FYB808" s="49"/>
      <c r="FYC808" s="49"/>
      <c r="FYD808" s="49"/>
      <c r="FYE808" s="49"/>
      <c r="FYF808" s="49"/>
      <c r="FYG808" s="49"/>
      <c r="FYH808" s="49"/>
      <c r="FYI808" s="49"/>
      <c r="FYJ808" s="49"/>
      <c r="FYK808" s="49"/>
      <c r="FYL808" s="49"/>
      <c r="FYM808" s="49"/>
      <c r="FYN808" s="49"/>
      <c r="FYO808" s="49"/>
      <c r="FYP808" s="49"/>
      <c r="FYQ808" s="49"/>
      <c r="FYR808" s="49"/>
      <c r="FYS808" s="49"/>
      <c r="FYT808" s="49"/>
      <c r="FYU808" s="49"/>
      <c r="FYV808" s="49"/>
      <c r="FYW808" s="49"/>
      <c r="FYX808" s="49"/>
      <c r="FYY808" s="49"/>
      <c r="FYZ808" s="49"/>
      <c r="FZA808" s="49"/>
      <c r="FZB808" s="49"/>
      <c r="FZC808" s="49"/>
      <c r="FZD808" s="49"/>
      <c r="FZE808" s="49"/>
      <c r="FZF808" s="49"/>
      <c r="FZG808" s="49"/>
      <c r="FZH808" s="49"/>
      <c r="FZI808" s="49"/>
      <c r="FZJ808" s="49"/>
      <c r="FZK808" s="49"/>
      <c r="FZL808" s="49"/>
      <c r="FZM808" s="49"/>
      <c r="FZN808" s="49"/>
      <c r="FZO808" s="49"/>
      <c r="FZP808" s="49"/>
      <c r="FZQ808" s="49"/>
      <c r="FZR808" s="49"/>
      <c r="FZS808" s="49"/>
      <c r="FZT808" s="49"/>
      <c r="FZU808" s="49"/>
      <c r="FZV808" s="49"/>
      <c r="FZW808" s="49"/>
      <c r="FZX808" s="49"/>
      <c r="FZY808" s="49"/>
      <c r="FZZ808" s="49"/>
      <c r="GAA808" s="49"/>
      <c r="GAB808" s="49"/>
      <c r="GAC808" s="49"/>
      <c r="GAD808" s="49"/>
      <c r="GAE808" s="49"/>
      <c r="GAF808" s="49"/>
      <c r="GAG808" s="49"/>
      <c r="GAH808" s="49"/>
      <c r="GAI808" s="49"/>
      <c r="GAJ808" s="49"/>
      <c r="GAK808" s="49"/>
      <c r="GAL808" s="49"/>
      <c r="GAM808" s="49"/>
      <c r="GAN808" s="49"/>
      <c r="GAO808" s="49"/>
      <c r="GAP808" s="49"/>
      <c r="GAQ808" s="49"/>
      <c r="GAR808" s="49"/>
      <c r="GAS808" s="49"/>
      <c r="GAT808" s="49"/>
      <c r="GAU808" s="49"/>
      <c r="GAV808" s="49"/>
      <c r="GAW808" s="49"/>
      <c r="GAX808" s="49"/>
      <c r="GAY808" s="49"/>
      <c r="GAZ808" s="49"/>
      <c r="GBA808" s="49"/>
      <c r="GBB808" s="49"/>
      <c r="GBC808" s="49"/>
      <c r="GBD808" s="49"/>
      <c r="GBE808" s="49"/>
      <c r="GBF808" s="49"/>
      <c r="GBG808" s="49"/>
      <c r="GBH808" s="49"/>
      <c r="GBI808" s="49"/>
      <c r="GBJ808" s="49"/>
      <c r="GBK808" s="49"/>
      <c r="GBL808" s="49"/>
      <c r="GBM808" s="49"/>
      <c r="GBN808" s="49"/>
      <c r="GBO808" s="49"/>
      <c r="GBP808" s="49"/>
      <c r="GBQ808" s="49"/>
      <c r="GBR808" s="49"/>
      <c r="GBS808" s="49"/>
      <c r="GBT808" s="49"/>
      <c r="GBU808" s="49"/>
      <c r="GBV808" s="49"/>
      <c r="GBW808" s="49"/>
      <c r="GBX808" s="49"/>
      <c r="GBY808" s="49"/>
      <c r="GBZ808" s="49"/>
      <c r="GCA808" s="49"/>
      <c r="GCB808" s="49"/>
      <c r="GCC808" s="49"/>
      <c r="GCD808" s="49"/>
      <c r="GCE808" s="49"/>
      <c r="GCF808" s="49"/>
      <c r="GCG808" s="49"/>
      <c r="GCH808" s="49"/>
      <c r="GCI808" s="49"/>
      <c r="GCJ808" s="49"/>
      <c r="GCK808" s="49"/>
      <c r="GCL808" s="49"/>
      <c r="GCM808" s="49"/>
      <c r="GCN808" s="49"/>
      <c r="GCO808" s="49"/>
      <c r="GCP808" s="49"/>
      <c r="GCQ808" s="49"/>
      <c r="GCR808" s="49"/>
      <c r="GCS808" s="49"/>
      <c r="GCT808" s="49"/>
      <c r="GCU808" s="49"/>
      <c r="GCV808" s="49"/>
      <c r="GCW808" s="49"/>
      <c r="GCX808" s="49"/>
      <c r="GCY808" s="49"/>
      <c r="GCZ808" s="49"/>
      <c r="GDA808" s="49"/>
      <c r="GDB808" s="49"/>
      <c r="GDC808" s="49"/>
      <c r="GDD808" s="49"/>
      <c r="GDE808" s="49"/>
      <c r="GDF808" s="49"/>
      <c r="GDG808" s="49"/>
      <c r="GDH808" s="49"/>
      <c r="GDI808" s="49"/>
      <c r="GDJ808" s="49"/>
      <c r="GDK808" s="49"/>
      <c r="GDL808" s="49"/>
      <c r="GDM808" s="49"/>
      <c r="GDN808" s="49"/>
      <c r="GDO808" s="49"/>
      <c r="GDP808" s="49"/>
      <c r="GDQ808" s="49"/>
      <c r="GDR808" s="49"/>
      <c r="GDS808" s="49"/>
      <c r="GDT808" s="49"/>
      <c r="GDU808" s="49"/>
      <c r="GDV808" s="49"/>
      <c r="GDW808" s="49"/>
      <c r="GDX808" s="49"/>
      <c r="GDY808" s="49"/>
      <c r="GDZ808" s="49"/>
      <c r="GEA808" s="49"/>
      <c r="GEB808" s="49"/>
      <c r="GEC808" s="49"/>
      <c r="GED808" s="49"/>
      <c r="GEE808" s="49"/>
      <c r="GEF808" s="49"/>
      <c r="GEG808" s="49"/>
      <c r="GEH808" s="49"/>
      <c r="GEI808" s="49"/>
      <c r="GEJ808" s="49"/>
      <c r="GEK808" s="49"/>
      <c r="GEL808" s="49"/>
      <c r="GEM808" s="49"/>
      <c r="GEN808" s="49"/>
      <c r="GEO808" s="49"/>
      <c r="GEP808" s="49"/>
      <c r="GEQ808" s="49"/>
      <c r="GER808" s="49"/>
      <c r="GES808" s="49"/>
      <c r="GET808" s="49"/>
      <c r="GEU808" s="49"/>
      <c r="GEV808" s="49"/>
      <c r="GEW808" s="49"/>
      <c r="GEX808" s="49"/>
      <c r="GEY808" s="49"/>
      <c r="GEZ808" s="49"/>
      <c r="GFA808" s="49"/>
      <c r="GFB808" s="49"/>
      <c r="GFC808" s="49"/>
      <c r="GFD808" s="49"/>
      <c r="GFE808" s="49"/>
      <c r="GFF808" s="49"/>
      <c r="GFG808" s="49"/>
      <c r="GFH808" s="49"/>
      <c r="GFI808" s="49"/>
      <c r="GFJ808" s="49"/>
      <c r="GFK808" s="49"/>
      <c r="GFL808" s="49"/>
      <c r="GFM808" s="49"/>
      <c r="GFN808" s="49"/>
      <c r="GFO808" s="49"/>
      <c r="GFP808" s="49"/>
      <c r="GFQ808" s="49"/>
      <c r="GFR808" s="49"/>
      <c r="GFS808" s="49"/>
      <c r="GFT808" s="49"/>
      <c r="GFU808" s="49"/>
      <c r="GFV808" s="49"/>
      <c r="GFW808" s="49"/>
      <c r="GFX808" s="49"/>
      <c r="GFY808" s="49"/>
      <c r="GFZ808" s="49"/>
      <c r="GGA808" s="49"/>
      <c r="GGB808" s="49"/>
      <c r="GGC808" s="49"/>
      <c r="GGD808" s="49"/>
      <c r="GGE808" s="49"/>
      <c r="GGF808" s="49"/>
      <c r="GGG808" s="49"/>
      <c r="GGH808" s="49"/>
      <c r="GGI808" s="49"/>
      <c r="GGJ808" s="49"/>
      <c r="GGK808" s="49"/>
      <c r="GGL808" s="49"/>
      <c r="GGM808" s="49"/>
      <c r="GGN808" s="49"/>
      <c r="GGO808" s="49"/>
      <c r="GGP808" s="49"/>
      <c r="GGQ808" s="49"/>
      <c r="GGR808" s="49"/>
      <c r="GGS808" s="49"/>
      <c r="GGT808" s="49"/>
      <c r="GGU808" s="49"/>
      <c r="GGV808" s="49"/>
      <c r="GGW808" s="49"/>
      <c r="GGX808" s="49"/>
      <c r="GGY808" s="49"/>
      <c r="GGZ808" s="49"/>
      <c r="GHA808" s="49"/>
      <c r="GHB808" s="49"/>
      <c r="GHC808" s="49"/>
      <c r="GHD808" s="49"/>
      <c r="GHE808" s="49"/>
      <c r="GHF808" s="49"/>
      <c r="GHG808" s="49"/>
      <c r="GHH808" s="49"/>
      <c r="GHI808" s="49"/>
      <c r="GHJ808" s="49"/>
      <c r="GHK808" s="49"/>
      <c r="GHL808" s="49"/>
      <c r="GHM808" s="49"/>
      <c r="GHN808" s="49"/>
      <c r="GHO808" s="49"/>
      <c r="GHP808" s="49"/>
      <c r="GHQ808" s="49"/>
      <c r="GHR808" s="49"/>
      <c r="GHS808" s="49"/>
      <c r="GHT808" s="49"/>
      <c r="GHU808" s="49"/>
      <c r="GHV808" s="49"/>
      <c r="GHW808" s="49"/>
      <c r="GHX808" s="49"/>
      <c r="GHY808" s="49"/>
      <c r="GHZ808" s="49"/>
      <c r="GIA808" s="49"/>
      <c r="GIB808" s="49"/>
      <c r="GIC808" s="49"/>
      <c r="GID808" s="49"/>
      <c r="GIE808" s="49"/>
      <c r="GIF808" s="49"/>
      <c r="GIG808" s="49"/>
      <c r="GIH808" s="49"/>
      <c r="GII808" s="49"/>
      <c r="GIJ808" s="49"/>
      <c r="GIK808" s="49"/>
      <c r="GIL808" s="49"/>
      <c r="GIM808" s="49"/>
      <c r="GIN808" s="49"/>
      <c r="GIO808" s="49"/>
      <c r="GIP808" s="49"/>
      <c r="GIQ808" s="49"/>
      <c r="GIR808" s="49"/>
      <c r="GIS808" s="49"/>
      <c r="GIT808" s="49"/>
      <c r="GIU808" s="49"/>
      <c r="GIV808" s="49"/>
      <c r="GIW808" s="49"/>
      <c r="GIX808" s="49"/>
      <c r="GIY808" s="49"/>
      <c r="GIZ808" s="49"/>
      <c r="GJA808" s="49"/>
      <c r="GJB808" s="49"/>
      <c r="GJC808" s="49"/>
      <c r="GJD808" s="49"/>
      <c r="GJE808" s="49"/>
      <c r="GJF808" s="49"/>
      <c r="GJG808" s="49"/>
      <c r="GJH808" s="49"/>
      <c r="GJI808" s="49"/>
      <c r="GJJ808" s="49"/>
      <c r="GJK808" s="49"/>
      <c r="GJL808" s="49"/>
      <c r="GJM808" s="49"/>
      <c r="GJN808" s="49"/>
      <c r="GJO808" s="49"/>
      <c r="GJP808" s="49"/>
      <c r="GJQ808" s="49"/>
      <c r="GJR808" s="49"/>
      <c r="GJS808" s="49"/>
      <c r="GJT808" s="49"/>
      <c r="GJU808" s="49"/>
      <c r="GJV808" s="49"/>
      <c r="GJW808" s="49"/>
      <c r="GJX808" s="49"/>
      <c r="GJY808" s="49"/>
      <c r="GJZ808" s="49"/>
      <c r="GKA808" s="49"/>
      <c r="GKB808" s="49"/>
      <c r="GKC808" s="49"/>
      <c r="GKD808" s="49"/>
      <c r="GKE808" s="49"/>
      <c r="GKF808" s="49"/>
      <c r="GKG808" s="49"/>
      <c r="GKH808" s="49"/>
      <c r="GKI808" s="49"/>
      <c r="GKJ808" s="49"/>
      <c r="GKK808" s="49"/>
      <c r="GKL808" s="49"/>
      <c r="GKM808" s="49"/>
      <c r="GKN808" s="49"/>
      <c r="GKO808" s="49"/>
      <c r="GKP808" s="49"/>
      <c r="GKQ808" s="49"/>
      <c r="GKR808" s="49"/>
      <c r="GKS808" s="49"/>
      <c r="GKT808" s="49"/>
      <c r="GKU808" s="49"/>
      <c r="GKV808" s="49"/>
      <c r="GKW808" s="49"/>
      <c r="GKX808" s="49"/>
      <c r="GKY808" s="49"/>
      <c r="GKZ808" s="49"/>
      <c r="GLA808" s="49"/>
      <c r="GLB808" s="49"/>
      <c r="GLC808" s="49"/>
      <c r="GLD808" s="49"/>
      <c r="GLE808" s="49"/>
      <c r="GLF808" s="49"/>
      <c r="GLG808" s="49"/>
      <c r="GLH808" s="49"/>
      <c r="GLI808" s="49"/>
      <c r="GLJ808" s="49"/>
      <c r="GLK808" s="49"/>
      <c r="GLL808" s="49"/>
      <c r="GLM808" s="49"/>
      <c r="GLN808" s="49"/>
      <c r="GLO808" s="49"/>
      <c r="GLP808" s="49"/>
      <c r="GLQ808" s="49"/>
      <c r="GLR808" s="49"/>
      <c r="GLS808" s="49"/>
      <c r="GLT808" s="49"/>
      <c r="GLU808" s="49"/>
      <c r="GLV808" s="49"/>
      <c r="GLW808" s="49"/>
      <c r="GLX808" s="49"/>
      <c r="GLY808" s="49"/>
      <c r="GLZ808" s="49"/>
      <c r="GMA808" s="49"/>
      <c r="GMB808" s="49"/>
      <c r="GMC808" s="49"/>
      <c r="GMD808" s="49"/>
      <c r="GME808" s="49"/>
      <c r="GMF808" s="49"/>
      <c r="GMG808" s="49"/>
      <c r="GMH808" s="49"/>
      <c r="GMI808" s="49"/>
      <c r="GMJ808" s="49"/>
      <c r="GMK808" s="49"/>
      <c r="GML808" s="49"/>
      <c r="GMM808" s="49"/>
      <c r="GMN808" s="49"/>
      <c r="GMO808" s="49"/>
      <c r="GMP808" s="49"/>
      <c r="GMQ808" s="49"/>
      <c r="GMR808" s="49"/>
      <c r="GMS808" s="49"/>
      <c r="GMT808" s="49"/>
      <c r="GMU808" s="49"/>
      <c r="GMV808" s="49"/>
      <c r="GMW808" s="49"/>
      <c r="GMX808" s="49"/>
      <c r="GMY808" s="49"/>
      <c r="GMZ808" s="49"/>
      <c r="GNA808" s="49"/>
      <c r="GNB808" s="49"/>
      <c r="GNC808" s="49"/>
      <c r="GND808" s="49"/>
      <c r="GNE808" s="49"/>
      <c r="GNF808" s="49"/>
      <c r="GNG808" s="49"/>
      <c r="GNH808" s="49"/>
      <c r="GNI808" s="49"/>
      <c r="GNJ808" s="49"/>
      <c r="GNK808" s="49"/>
      <c r="GNL808" s="49"/>
      <c r="GNM808" s="49"/>
      <c r="GNN808" s="49"/>
      <c r="GNO808" s="49"/>
      <c r="GNP808" s="49"/>
      <c r="GNQ808" s="49"/>
      <c r="GNR808" s="49"/>
      <c r="GNS808" s="49"/>
      <c r="GNT808" s="49"/>
      <c r="GNU808" s="49"/>
      <c r="GNV808" s="49"/>
      <c r="GNW808" s="49"/>
      <c r="GNX808" s="49"/>
      <c r="GNY808" s="49"/>
      <c r="GNZ808" s="49"/>
      <c r="GOA808" s="49"/>
      <c r="GOB808" s="49"/>
      <c r="GOC808" s="49"/>
      <c r="GOD808" s="49"/>
      <c r="GOE808" s="49"/>
      <c r="GOF808" s="49"/>
      <c r="GOG808" s="49"/>
      <c r="GOH808" s="49"/>
      <c r="GOI808" s="49"/>
      <c r="GOJ808" s="49"/>
      <c r="GOK808" s="49"/>
      <c r="GOL808" s="49"/>
      <c r="GOM808" s="49"/>
      <c r="GON808" s="49"/>
      <c r="GOO808" s="49"/>
      <c r="GOP808" s="49"/>
      <c r="GOQ808" s="49"/>
      <c r="GOR808" s="49"/>
      <c r="GOS808" s="49"/>
      <c r="GOT808" s="49"/>
      <c r="GOU808" s="49"/>
      <c r="GOV808" s="49"/>
      <c r="GOW808" s="49"/>
      <c r="GOX808" s="49"/>
      <c r="GOY808" s="49"/>
      <c r="GOZ808" s="49"/>
      <c r="GPA808" s="49"/>
      <c r="GPB808" s="49"/>
      <c r="GPC808" s="49"/>
      <c r="GPD808" s="49"/>
      <c r="GPE808" s="49"/>
      <c r="GPF808" s="49"/>
      <c r="GPG808" s="49"/>
      <c r="GPH808" s="49"/>
      <c r="GPI808" s="49"/>
      <c r="GPJ808" s="49"/>
      <c r="GPK808" s="49"/>
      <c r="GPL808" s="49"/>
      <c r="GPM808" s="49"/>
      <c r="GPN808" s="49"/>
      <c r="GPO808" s="49"/>
      <c r="GPP808" s="49"/>
      <c r="GPQ808" s="49"/>
      <c r="GPR808" s="49"/>
      <c r="GPS808" s="49"/>
      <c r="GPT808" s="49"/>
      <c r="GPU808" s="49"/>
      <c r="GPV808" s="49"/>
      <c r="GPW808" s="49"/>
      <c r="GPX808" s="49"/>
      <c r="GPY808" s="49"/>
      <c r="GPZ808" s="49"/>
      <c r="GQA808" s="49"/>
      <c r="GQB808" s="49"/>
      <c r="GQC808" s="49"/>
      <c r="GQD808" s="49"/>
      <c r="GQE808" s="49"/>
      <c r="GQF808" s="49"/>
      <c r="GQG808" s="49"/>
      <c r="GQH808" s="49"/>
      <c r="GQI808" s="49"/>
      <c r="GQJ808" s="49"/>
      <c r="GQK808" s="49"/>
      <c r="GQL808" s="49"/>
      <c r="GQM808" s="49"/>
      <c r="GQN808" s="49"/>
      <c r="GQO808" s="49"/>
      <c r="GQP808" s="49"/>
      <c r="GQQ808" s="49"/>
      <c r="GQR808" s="49"/>
      <c r="GQS808" s="49"/>
      <c r="GQT808" s="49"/>
      <c r="GQU808" s="49"/>
      <c r="GQV808" s="49"/>
      <c r="GQW808" s="49"/>
      <c r="GQX808" s="49"/>
      <c r="GQY808" s="49"/>
      <c r="GQZ808" s="49"/>
      <c r="GRA808" s="49"/>
      <c r="GRB808" s="49"/>
      <c r="GRC808" s="49"/>
      <c r="GRD808" s="49"/>
      <c r="GRE808" s="49"/>
      <c r="GRF808" s="49"/>
      <c r="GRG808" s="49"/>
      <c r="GRH808" s="49"/>
      <c r="GRI808" s="49"/>
      <c r="GRJ808" s="49"/>
      <c r="GRK808" s="49"/>
      <c r="GRL808" s="49"/>
      <c r="GRM808" s="49"/>
      <c r="GRN808" s="49"/>
      <c r="GRO808" s="49"/>
      <c r="GRP808" s="49"/>
      <c r="GRQ808" s="49"/>
      <c r="GRR808" s="49"/>
      <c r="GRS808" s="49"/>
      <c r="GRT808" s="49"/>
      <c r="GRU808" s="49"/>
      <c r="GRV808" s="49"/>
      <c r="GRW808" s="49"/>
      <c r="GRX808" s="49"/>
      <c r="GRY808" s="49"/>
      <c r="GRZ808" s="49"/>
      <c r="GSA808" s="49"/>
      <c r="GSB808" s="49"/>
      <c r="GSC808" s="49"/>
      <c r="GSD808" s="49"/>
      <c r="GSE808" s="49"/>
      <c r="GSF808" s="49"/>
      <c r="GSG808" s="49"/>
      <c r="GSH808" s="49"/>
      <c r="GSI808" s="49"/>
      <c r="GSJ808" s="49"/>
      <c r="GSK808" s="49"/>
      <c r="GSL808" s="49"/>
      <c r="GSM808" s="49"/>
      <c r="GSN808" s="49"/>
      <c r="GSO808" s="49"/>
      <c r="GSP808" s="49"/>
      <c r="GSQ808" s="49"/>
      <c r="GSR808" s="49"/>
      <c r="GSS808" s="49"/>
      <c r="GST808" s="49"/>
      <c r="GSU808" s="49"/>
      <c r="GSV808" s="49"/>
      <c r="GSW808" s="49"/>
      <c r="GSX808" s="49"/>
      <c r="GSY808" s="49"/>
      <c r="GSZ808" s="49"/>
      <c r="GTA808" s="49"/>
      <c r="GTB808" s="49"/>
      <c r="GTC808" s="49"/>
      <c r="GTD808" s="49"/>
      <c r="GTE808" s="49"/>
      <c r="GTF808" s="49"/>
      <c r="GTG808" s="49"/>
      <c r="GTH808" s="49"/>
      <c r="GTI808" s="49"/>
      <c r="GTJ808" s="49"/>
      <c r="GTK808" s="49"/>
      <c r="GTL808" s="49"/>
      <c r="GTM808" s="49"/>
      <c r="GTN808" s="49"/>
      <c r="GTO808" s="49"/>
      <c r="GTP808" s="49"/>
      <c r="GTQ808" s="49"/>
      <c r="GTR808" s="49"/>
      <c r="GTS808" s="49"/>
      <c r="GTT808" s="49"/>
      <c r="GTU808" s="49"/>
      <c r="GTV808" s="49"/>
      <c r="GTW808" s="49"/>
      <c r="GTX808" s="49"/>
      <c r="GTY808" s="49"/>
      <c r="GTZ808" s="49"/>
      <c r="GUA808" s="49"/>
      <c r="GUB808" s="49"/>
      <c r="GUC808" s="49"/>
      <c r="GUD808" s="49"/>
      <c r="GUE808" s="49"/>
      <c r="GUF808" s="49"/>
      <c r="GUG808" s="49"/>
      <c r="GUH808" s="49"/>
      <c r="GUI808" s="49"/>
      <c r="GUJ808" s="49"/>
      <c r="GUK808" s="49"/>
      <c r="GUL808" s="49"/>
      <c r="GUM808" s="49"/>
      <c r="GUN808" s="49"/>
      <c r="GUO808" s="49"/>
      <c r="GUP808" s="49"/>
      <c r="GUQ808" s="49"/>
      <c r="GUR808" s="49"/>
      <c r="GUS808" s="49"/>
      <c r="GUT808" s="49"/>
      <c r="GUU808" s="49"/>
      <c r="GUV808" s="49"/>
      <c r="GUW808" s="49"/>
      <c r="GUX808" s="49"/>
      <c r="GUY808" s="49"/>
      <c r="GUZ808" s="49"/>
      <c r="GVA808" s="49"/>
      <c r="GVB808" s="49"/>
      <c r="GVC808" s="49"/>
      <c r="GVD808" s="49"/>
      <c r="GVE808" s="49"/>
      <c r="GVF808" s="49"/>
      <c r="GVG808" s="49"/>
      <c r="GVH808" s="49"/>
      <c r="GVI808" s="49"/>
      <c r="GVJ808" s="49"/>
      <c r="GVK808" s="49"/>
      <c r="GVL808" s="49"/>
      <c r="GVM808" s="49"/>
      <c r="GVN808" s="49"/>
      <c r="GVO808" s="49"/>
      <c r="GVP808" s="49"/>
      <c r="GVQ808" s="49"/>
      <c r="GVR808" s="49"/>
      <c r="GVS808" s="49"/>
      <c r="GVT808" s="49"/>
      <c r="GVU808" s="49"/>
      <c r="GVV808" s="49"/>
      <c r="GVW808" s="49"/>
      <c r="GVX808" s="49"/>
      <c r="GVY808" s="49"/>
      <c r="GVZ808" s="49"/>
      <c r="GWA808" s="49"/>
      <c r="GWB808" s="49"/>
      <c r="GWC808" s="49"/>
      <c r="GWD808" s="49"/>
      <c r="GWE808" s="49"/>
      <c r="GWF808" s="49"/>
      <c r="GWG808" s="49"/>
      <c r="GWH808" s="49"/>
      <c r="GWI808" s="49"/>
      <c r="GWJ808" s="49"/>
      <c r="GWK808" s="49"/>
      <c r="GWL808" s="49"/>
      <c r="GWM808" s="49"/>
      <c r="GWN808" s="49"/>
      <c r="GWO808" s="49"/>
      <c r="GWP808" s="49"/>
      <c r="GWQ808" s="49"/>
      <c r="GWR808" s="49"/>
      <c r="GWS808" s="49"/>
      <c r="GWT808" s="49"/>
      <c r="GWU808" s="49"/>
      <c r="GWV808" s="49"/>
      <c r="GWW808" s="49"/>
      <c r="GWX808" s="49"/>
      <c r="GWY808" s="49"/>
      <c r="GWZ808" s="49"/>
      <c r="GXA808" s="49"/>
      <c r="GXB808" s="49"/>
      <c r="GXC808" s="49"/>
      <c r="GXD808" s="49"/>
      <c r="GXE808" s="49"/>
      <c r="GXF808" s="49"/>
      <c r="GXG808" s="49"/>
      <c r="GXH808" s="49"/>
      <c r="GXI808" s="49"/>
      <c r="GXJ808" s="49"/>
      <c r="GXK808" s="49"/>
      <c r="GXL808" s="49"/>
      <c r="GXM808" s="49"/>
      <c r="GXN808" s="49"/>
      <c r="GXO808" s="49"/>
      <c r="GXP808" s="49"/>
      <c r="GXQ808" s="49"/>
      <c r="GXR808" s="49"/>
      <c r="GXS808" s="49"/>
      <c r="GXT808" s="49"/>
      <c r="GXU808" s="49"/>
      <c r="GXV808" s="49"/>
      <c r="GXW808" s="49"/>
      <c r="GXX808" s="49"/>
      <c r="GXY808" s="49"/>
      <c r="GXZ808" s="49"/>
      <c r="GYA808" s="49"/>
      <c r="GYB808" s="49"/>
      <c r="GYC808" s="49"/>
      <c r="GYD808" s="49"/>
      <c r="GYE808" s="49"/>
      <c r="GYF808" s="49"/>
      <c r="GYG808" s="49"/>
      <c r="GYH808" s="49"/>
      <c r="GYI808" s="49"/>
      <c r="GYJ808" s="49"/>
      <c r="GYK808" s="49"/>
      <c r="GYL808" s="49"/>
      <c r="GYM808" s="49"/>
      <c r="GYN808" s="49"/>
      <c r="GYO808" s="49"/>
      <c r="GYP808" s="49"/>
      <c r="GYQ808" s="49"/>
      <c r="GYR808" s="49"/>
      <c r="GYS808" s="49"/>
      <c r="GYT808" s="49"/>
      <c r="GYU808" s="49"/>
      <c r="GYV808" s="49"/>
      <c r="GYW808" s="49"/>
      <c r="GYX808" s="49"/>
      <c r="GYY808" s="49"/>
      <c r="GYZ808" s="49"/>
      <c r="GZA808" s="49"/>
      <c r="GZB808" s="49"/>
      <c r="GZC808" s="49"/>
      <c r="GZD808" s="49"/>
      <c r="GZE808" s="49"/>
      <c r="GZF808" s="49"/>
      <c r="GZG808" s="49"/>
      <c r="GZH808" s="49"/>
      <c r="GZI808" s="49"/>
      <c r="GZJ808" s="49"/>
      <c r="GZK808" s="49"/>
      <c r="GZL808" s="49"/>
      <c r="GZM808" s="49"/>
      <c r="GZN808" s="49"/>
      <c r="GZO808" s="49"/>
      <c r="GZP808" s="49"/>
      <c r="GZQ808" s="49"/>
      <c r="GZR808" s="49"/>
      <c r="GZS808" s="49"/>
      <c r="GZT808" s="49"/>
      <c r="GZU808" s="49"/>
      <c r="GZV808" s="49"/>
      <c r="GZW808" s="49"/>
      <c r="GZX808" s="49"/>
      <c r="GZY808" s="49"/>
      <c r="GZZ808" s="49"/>
      <c r="HAA808" s="49"/>
      <c r="HAB808" s="49"/>
      <c r="HAC808" s="49"/>
      <c r="HAD808" s="49"/>
      <c r="HAE808" s="49"/>
      <c r="HAF808" s="49"/>
      <c r="HAG808" s="49"/>
      <c r="HAH808" s="49"/>
      <c r="HAI808" s="49"/>
      <c r="HAJ808" s="49"/>
      <c r="HAK808" s="49"/>
      <c r="HAL808" s="49"/>
      <c r="HAM808" s="49"/>
      <c r="HAN808" s="49"/>
      <c r="HAO808" s="49"/>
      <c r="HAP808" s="49"/>
      <c r="HAQ808" s="49"/>
      <c r="HAR808" s="49"/>
      <c r="HAS808" s="49"/>
      <c r="HAT808" s="49"/>
      <c r="HAU808" s="49"/>
      <c r="HAV808" s="49"/>
      <c r="HAW808" s="49"/>
      <c r="HAX808" s="49"/>
      <c r="HAY808" s="49"/>
      <c r="HAZ808" s="49"/>
      <c r="HBA808" s="49"/>
      <c r="HBB808" s="49"/>
      <c r="HBC808" s="49"/>
      <c r="HBD808" s="49"/>
      <c r="HBE808" s="49"/>
      <c r="HBF808" s="49"/>
      <c r="HBG808" s="49"/>
      <c r="HBH808" s="49"/>
      <c r="HBI808" s="49"/>
      <c r="HBJ808" s="49"/>
      <c r="HBK808" s="49"/>
      <c r="HBL808" s="49"/>
      <c r="HBM808" s="49"/>
      <c r="HBN808" s="49"/>
      <c r="HBO808" s="49"/>
      <c r="HBP808" s="49"/>
      <c r="HBQ808" s="49"/>
      <c r="HBR808" s="49"/>
      <c r="HBS808" s="49"/>
      <c r="HBT808" s="49"/>
      <c r="HBU808" s="49"/>
      <c r="HBV808" s="49"/>
      <c r="HBW808" s="49"/>
      <c r="HBX808" s="49"/>
      <c r="HBY808" s="49"/>
      <c r="HBZ808" s="49"/>
      <c r="HCA808" s="49"/>
      <c r="HCB808" s="49"/>
      <c r="HCC808" s="49"/>
      <c r="HCD808" s="49"/>
      <c r="HCE808" s="49"/>
      <c r="HCF808" s="49"/>
      <c r="HCG808" s="49"/>
      <c r="HCH808" s="49"/>
      <c r="HCI808" s="49"/>
      <c r="HCJ808" s="49"/>
      <c r="HCK808" s="49"/>
      <c r="HCL808" s="49"/>
      <c r="HCM808" s="49"/>
      <c r="HCN808" s="49"/>
      <c r="HCO808" s="49"/>
      <c r="HCP808" s="49"/>
      <c r="HCQ808" s="49"/>
      <c r="HCR808" s="49"/>
      <c r="HCS808" s="49"/>
      <c r="HCT808" s="49"/>
      <c r="HCU808" s="49"/>
      <c r="HCV808" s="49"/>
      <c r="HCW808" s="49"/>
      <c r="HCX808" s="49"/>
      <c r="HCY808" s="49"/>
      <c r="HCZ808" s="49"/>
      <c r="HDA808" s="49"/>
      <c r="HDB808" s="49"/>
      <c r="HDC808" s="49"/>
      <c r="HDD808" s="49"/>
      <c r="HDE808" s="49"/>
      <c r="HDF808" s="49"/>
      <c r="HDG808" s="49"/>
      <c r="HDH808" s="49"/>
      <c r="HDI808" s="49"/>
      <c r="HDJ808" s="49"/>
      <c r="HDK808" s="49"/>
      <c r="HDL808" s="49"/>
      <c r="HDM808" s="49"/>
      <c r="HDN808" s="49"/>
      <c r="HDO808" s="49"/>
      <c r="HDP808" s="49"/>
      <c r="HDQ808" s="49"/>
      <c r="HDR808" s="49"/>
      <c r="HDS808" s="49"/>
      <c r="HDT808" s="49"/>
      <c r="HDU808" s="49"/>
      <c r="HDV808" s="49"/>
      <c r="HDW808" s="49"/>
      <c r="HDX808" s="49"/>
      <c r="HDY808" s="49"/>
      <c r="HDZ808" s="49"/>
      <c r="HEA808" s="49"/>
      <c r="HEB808" s="49"/>
      <c r="HEC808" s="49"/>
      <c r="HED808" s="49"/>
      <c r="HEE808" s="49"/>
      <c r="HEF808" s="49"/>
      <c r="HEG808" s="49"/>
      <c r="HEH808" s="49"/>
      <c r="HEI808" s="49"/>
      <c r="HEJ808" s="49"/>
      <c r="HEK808" s="49"/>
      <c r="HEL808" s="49"/>
      <c r="HEM808" s="49"/>
      <c r="HEN808" s="49"/>
      <c r="HEO808" s="49"/>
      <c r="HEP808" s="49"/>
      <c r="HEQ808" s="49"/>
      <c r="HER808" s="49"/>
      <c r="HES808" s="49"/>
      <c r="HET808" s="49"/>
      <c r="HEU808" s="49"/>
      <c r="HEV808" s="49"/>
      <c r="HEW808" s="49"/>
      <c r="HEX808" s="49"/>
      <c r="HEY808" s="49"/>
      <c r="HEZ808" s="49"/>
      <c r="HFA808" s="49"/>
      <c r="HFB808" s="49"/>
      <c r="HFC808" s="49"/>
      <c r="HFD808" s="49"/>
      <c r="HFE808" s="49"/>
      <c r="HFF808" s="49"/>
      <c r="HFG808" s="49"/>
      <c r="HFH808" s="49"/>
      <c r="HFI808" s="49"/>
      <c r="HFJ808" s="49"/>
      <c r="HFK808" s="49"/>
      <c r="HFL808" s="49"/>
      <c r="HFM808" s="49"/>
      <c r="HFN808" s="49"/>
      <c r="HFO808" s="49"/>
      <c r="HFP808" s="49"/>
      <c r="HFQ808" s="49"/>
      <c r="HFR808" s="49"/>
      <c r="HFS808" s="49"/>
      <c r="HFT808" s="49"/>
      <c r="HFU808" s="49"/>
      <c r="HFV808" s="49"/>
      <c r="HFW808" s="49"/>
      <c r="HFX808" s="49"/>
      <c r="HFY808" s="49"/>
      <c r="HFZ808" s="49"/>
      <c r="HGA808" s="49"/>
      <c r="HGB808" s="49"/>
      <c r="HGC808" s="49"/>
      <c r="HGD808" s="49"/>
      <c r="HGE808" s="49"/>
      <c r="HGF808" s="49"/>
      <c r="HGG808" s="49"/>
      <c r="HGH808" s="49"/>
      <c r="HGI808" s="49"/>
      <c r="HGJ808" s="49"/>
      <c r="HGK808" s="49"/>
      <c r="HGL808" s="49"/>
      <c r="HGM808" s="49"/>
      <c r="HGN808" s="49"/>
      <c r="HGO808" s="49"/>
      <c r="HGP808" s="49"/>
      <c r="HGQ808" s="49"/>
      <c r="HGR808" s="49"/>
      <c r="HGS808" s="49"/>
      <c r="HGT808" s="49"/>
      <c r="HGU808" s="49"/>
      <c r="HGV808" s="49"/>
      <c r="HGW808" s="49"/>
      <c r="HGX808" s="49"/>
      <c r="HGY808" s="49"/>
      <c r="HGZ808" s="49"/>
      <c r="HHA808" s="49"/>
      <c r="HHB808" s="49"/>
      <c r="HHC808" s="49"/>
      <c r="HHD808" s="49"/>
      <c r="HHE808" s="49"/>
      <c r="HHF808" s="49"/>
      <c r="HHG808" s="49"/>
      <c r="HHH808" s="49"/>
      <c r="HHI808" s="49"/>
      <c r="HHJ808" s="49"/>
      <c r="HHK808" s="49"/>
      <c r="HHL808" s="49"/>
      <c r="HHM808" s="49"/>
      <c r="HHN808" s="49"/>
      <c r="HHO808" s="49"/>
      <c r="HHP808" s="49"/>
      <c r="HHQ808" s="49"/>
      <c r="HHR808" s="49"/>
      <c r="HHS808" s="49"/>
      <c r="HHT808" s="49"/>
      <c r="HHU808" s="49"/>
      <c r="HHV808" s="49"/>
      <c r="HHW808" s="49"/>
      <c r="HHX808" s="49"/>
      <c r="HHY808" s="49"/>
      <c r="HHZ808" s="49"/>
      <c r="HIA808" s="49"/>
      <c r="HIB808" s="49"/>
      <c r="HIC808" s="49"/>
      <c r="HID808" s="49"/>
      <c r="HIE808" s="49"/>
      <c r="HIF808" s="49"/>
      <c r="HIG808" s="49"/>
      <c r="HIH808" s="49"/>
      <c r="HII808" s="49"/>
      <c r="HIJ808" s="49"/>
      <c r="HIK808" s="49"/>
      <c r="HIL808" s="49"/>
      <c r="HIM808" s="49"/>
      <c r="HIN808" s="49"/>
      <c r="HIO808" s="49"/>
      <c r="HIP808" s="49"/>
      <c r="HIQ808" s="49"/>
      <c r="HIR808" s="49"/>
      <c r="HIS808" s="49"/>
      <c r="HIT808" s="49"/>
      <c r="HIU808" s="49"/>
      <c r="HIV808" s="49"/>
      <c r="HIW808" s="49"/>
      <c r="HIX808" s="49"/>
      <c r="HIY808" s="49"/>
      <c r="HIZ808" s="49"/>
      <c r="HJA808" s="49"/>
      <c r="HJB808" s="49"/>
      <c r="HJC808" s="49"/>
      <c r="HJD808" s="49"/>
      <c r="HJE808" s="49"/>
      <c r="HJF808" s="49"/>
      <c r="HJG808" s="49"/>
      <c r="HJH808" s="49"/>
      <c r="HJI808" s="49"/>
      <c r="HJJ808" s="49"/>
      <c r="HJK808" s="49"/>
      <c r="HJL808" s="49"/>
      <c r="HJM808" s="49"/>
      <c r="HJN808" s="49"/>
      <c r="HJO808" s="49"/>
      <c r="HJP808" s="49"/>
      <c r="HJQ808" s="49"/>
      <c r="HJR808" s="49"/>
      <c r="HJS808" s="49"/>
      <c r="HJT808" s="49"/>
      <c r="HJU808" s="49"/>
      <c r="HJV808" s="49"/>
      <c r="HJW808" s="49"/>
      <c r="HJX808" s="49"/>
      <c r="HJY808" s="49"/>
      <c r="HJZ808" s="49"/>
      <c r="HKA808" s="49"/>
      <c r="HKB808" s="49"/>
      <c r="HKC808" s="49"/>
      <c r="HKD808" s="49"/>
      <c r="HKE808" s="49"/>
      <c r="HKF808" s="49"/>
      <c r="HKG808" s="49"/>
      <c r="HKH808" s="49"/>
      <c r="HKI808" s="49"/>
      <c r="HKJ808" s="49"/>
      <c r="HKK808" s="49"/>
      <c r="HKL808" s="49"/>
      <c r="HKM808" s="49"/>
      <c r="HKN808" s="49"/>
      <c r="HKO808" s="49"/>
      <c r="HKP808" s="49"/>
      <c r="HKQ808" s="49"/>
      <c r="HKR808" s="49"/>
      <c r="HKS808" s="49"/>
      <c r="HKT808" s="49"/>
      <c r="HKU808" s="49"/>
      <c r="HKV808" s="49"/>
      <c r="HKW808" s="49"/>
      <c r="HKX808" s="49"/>
      <c r="HKY808" s="49"/>
      <c r="HKZ808" s="49"/>
      <c r="HLA808" s="49"/>
      <c r="HLB808" s="49"/>
      <c r="HLC808" s="49"/>
      <c r="HLD808" s="49"/>
      <c r="HLE808" s="49"/>
      <c r="HLF808" s="49"/>
      <c r="HLG808" s="49"/>
      <c r="HLH808" s="49"/>
      <c r="HLI808" s="49"/>
      <c r="HLJ808" s="49"/>
      <c r="HLK808" s="49"/>
      <c r="HLL808" s="49"/>
      <c r="HLM808" s="49"/>
      <c r="HLN808" s="49"/>
      <c r="HLO808" s="49"/>
      <c r="HLP808" s="49"/>
      <c r="HLQ808" s="49"/>
      <c r="HLR808" s="49"/>
      <c r="HLS808" s="49"/>
      <c r="HLT808" s="49"/>
      <c r="HLU808" s="49"/>
      <c r="HLV808" s="49"/>
      <c r="HLW808" s="49"/>
      <c r="HLX808" s="49"/>
      <c r="HLY808" s="49"/>
      <c r="HLZ808" s="49"/>
      <c r="HMA808" s="49"/>
      <c r="HMB808" s="49"/>
      <c r="HMC808" s="49"/>
      <c r="HMD808" s="49"/>
      <c r="HME808" s="49"/>
      <c r="HMF808" s="49"/>
      <c r="HMG808" s="49"/>
      <c r="HMH808" s="49"/>
      <c r="HMI808" s="49"/>
      <c r="HMJ808" s="49"/>
      <c r="HMK808" s="49"/>
      <c r="HML808" s="49"/>
      <c r="HMM808" s="49"/>
      <c r="HMN808" s="49"/>
      <c r="HMO808" s="49"/>
      <c r="HMP808" s="49"/>
      <c r="HMQ808" s="49"/>
      <c r="HMR808" s="49"/>
      <c r="HMS808" s="49"/>
      <c r="HMT808" s="49"/>
      <c r="HMU808" s="49"/>
      <c r="HMV808" s="49"/>
      <c r="HMW808" s="49"/>
      <c r="HMX808" s="49"/>
      <c r="HMY808" s="49"/>
      <c r="HMZ808" s="49"/>
      <c r="HNA808" s="49"/>
      <c r="HNB808" s="49"/>
      <c r="HNC808" s="49"/>
      <c r="HND808" s="49"/>
      <c r="HNE808" s="49"/>
      <c r="HNF808" s="49"/>
      <c r="HNG808" s="49"/>
      <c r="HNH808" s="49"/>
      <c r="HNI808" s="49"/>
      <c r="HNJ808" s="49"/>
      <c r="HNK808" s="49"/>
      <c r="HNL808" s="49"/>
      <c r="HNM808" s="49"/>
      <c r="HNN808" s="49"/>
      <c r="HNO808" s="49"/>
      <c r="HNP808" s="49"/>
      <c r="HNQ808" s="49"/>
      <c r="HNR808" s="49"/>
      <c r="HNS808" s="49"/>
      <c r="HNT808" s="49"/>
      <c r="HNU808" s="49"/>
      <c r="HNV808" s="49"/>
      <c r="HNW808" s="49"/>
      <c r="HNX808" s="49"/>
      <c r="HNY808" s="49"/>
      <c r="HNZ808" s="49"/>
      <c r="HOA808" s="49"/>
      <c r="HOB808" s="49"/>
      <c r="HOC808" s="49"/>
      <c r="HOD808" s="49"/>
      <c r="HOE808" s="49"/>
      <c r="HOF808" s="49"/>
      <c r="HOG808" s="49"/>
      <c r="HOH808" s="49"/>
      <c r="HOI808" s="49"/>
      <c r="HOJ808" s="49"/>
      <c r="HOK808" s="49"/>
      <c r="HOL808" s="49"/>
      <c r="HOM808" s="49"/>
      <c r="HON808" s="49"/>
      <c r="HOO808" s="49"/>
      <c r="HOP808" s="49"/>
      <c r="HOQ808" s="49"/>
      <c r="HOR808" s="49"/>
      <c r="HOS808" s="49"/>
      <c r="HOT808" s="49"/>
      <c r="HOU808" s="49"/>
      <c r="HOV808" s="49"/>
      <c r="HOW808" s="49"/>
      <c r="HOX808" s="49"/>
      <c r="HOY808" s="49"/>
      <c r="HOZ808" s="49"/>
      <c r="HPA808" s="49"/>
      <c r="HPB808" s="49"/>
      <c r="HPC808" s="49"/>
      <c r="HPD808" s="49"/>
      <c r="HPE808" s="49"/>
      <c r="HPF808" s="49"/>
      <c r="HPG808" s="49"/>
      <c r="HPH808" s="49"/>
      <c r="HPI808" s="49"/>
      <c r="HPJ808" s="49"/>
      <c r="HPK808" s="49"/>
      <c r="HPL808" s="49"/>
      <c r="HPM808" s="49"/>
      <c r="HPN808" s="49"/>
      <c r="HPO808" s="49"/>
      <c r="HPP808" s="49"/>
      <c r="HPQ808" s="49"/>
      <c r="HPR808" s="49"/>
      <c r="HPS808" s="49"/>
      <c r="HPT808" s="49"/>
      <c r="HPU808" s="49"/>
      <c r="HPV808" s="49"/>
      <c r="HPW808" s="49"/>
      <c r="HPX808" s="49"/>
      <c r="HPY808" s="49"/>
      <c r="HPZ808" s="49"/>
      <c r="HQA808" s="49"/>
      <c r="HQB808" s="49"/>
      <c r="HQC808" s="49"/>
      <c r="HQD808" s="49"/>
      <c r="HQE808" s="49"/>
      <c r="HQF808" s="49"/>
      <c r="HQG808" s="49"/>
      <c r="HQH808" s="49"/>
      <c r="HQI808" s="49"/>
      <c r="HQJ808" s="49"/>
      <c r="HQK808" s="49"/>
      <c r="HQL808" s="49"/>
      <c r="HQM808" s="49"/>
      <c r="HQN808" s="49"/>
      <c r="HQO808" s="49"/>
      <c r="HQP808" s="49"/>
      <c r="HQQ808" s="49"/>
      <c r="HQR808" s="49"/>
      <c r="HQS808" s="49"/>
      <c r="HQT808" s="49"/>
      <c r="HQU808" s="49"/>
      <c r="HQV808" s="49"/>
      <c r="HQW808" s="49"/>
      <c r="HQX808" s="49"/>
      <c r="HQY808" s="49"/>
      <c r="HQZ808" s="49"/>
      <c r="HRA808" s="49"/>
      <c r="HRB808" s="49"/>
      <c r="HRC808" s="49"/>
      <c r="HRD808" s="49"/>
      <c r="HRE808" s="49"/>
      <c r="HRF808" s="49"/>
      <c r="HRG808" s="49"/>
      <c r="HRH808" s="49"/>
      <c r="HRI808" s="49"/>
      <c r="HRJ808" s="49"/>
      <c r="HRK808" s="49"/>
      <c r="HRL808" s="49"/>
      <c r="HRM808" s="49"/>
      <c r="HRN808" s="49"/>
      <c r="HRO808" s="49"/>
      <c r="HRP808" s="49"/>
      <c r="HRQ808" s="49"/>
      <c r="HRR808" s="49"/>
      <c r="HRS808" s="49"/>
      <c r="HRT808" s="49"/>
      <c r="HRU808" s="49"/>
      <c r="HRV808" s="49"/>
      <c r="HRW808" s="49"/>
      <c r="HRX808" s="49"/>
      <c r="HRY808" s="49"/>
      <c r="HRZ808" s="49"/>
      <c r="HSA808" s="49"/>
      <c r="HSB808" s="49"/>
      <c r="HSC808" s="49"/>
      <c r="HSD808" s="49"/>
      <c r="HSE808" s="49"/>
      <c r="HSF808" s="49"/>
      <c r="HSG808" s="49"/>
      <c r="HSH808" s="49"/>
      <c r="HSI808" s="49"/>
      <c r="HSJ808" s="49"/>
      <c r="HSK808" s="49"/>
      <c r="HSL808" s="49"/>
      <c r="HSM808" s="49"/>
      <c r="HSN808" s="49"/>
      <c r="HSO808" s="49"/>
      <c r="HSP808" s="49"/>
      <c r="HSQ808" s="49"/>
      <c r="HSR808" s="49"/>
      <c r="HSS808" s="49"/>
      <c r="HST808" s="49"/>
      <c r="HSU808" s="49"/>
      <c r="HSV808" s="49"/>
      <c r="HSW808" s="49"/>
      <c r="HSX808" s="49"/>
      <c r="HSY808" s="49"/>
      <c r="HSZ808" s="49"/>
      <c r="HTA808" s="49"/>
      <c r="HTB808" s="49"/>
      <c r="HTC808" s="49"/>
      <c r="HTD808" s="49"/>
      <c r="HTE808" s="49"/>
      <c r="HTF808" s="49"/>
      <c r="HTG808" s="49"/>
      <c r="HTH808" s="49"/>
      <c r="HTI808" s="49"/>
      <c r="HTJ808" s="49"/>
      <c r="HTK808" s="49"/>
      <c r="HTL808" s="49"/>
      <c r="HTM808" s="49"/>
      <c r="HTN808" s="49"/>
      <c r="HTO808" s="49"/>
      <c r="HTP808" s="49"/>
      <c r="HTQ808" s="49"/>
      <c r="HTR808" s="49"/>
      <c r="HTS808" s="49"/>
      <c r="HTT808" s="49"/>
      <c r="HTU808" s="49"/>
      <c r="HTV808" s="49"/>
      <c r="HTW808" s="49"/>
      <c r="HTX808" s="49"/>
      <c r="HTY808" s="49"/>
      <c r="HTZ808" s="49"/>
      <c r="HUA808" s="49"/>
      <c r="HUB808" s="49"/>
      <c r="HUC808" s="49"/>
      <c r="HUD808" s="49"/>
      <c r="HUE808" s="49"/>
      <c r="HUF808" s="49"/>
      <c r="HUG808" s="49"/>
      <c r="HUH808" s="49"/>
      <c r="HUI808" s="49"/>
      <c r="HUJ808" s="49"/>
      <c r="HUK808" s="49"/>
      <c r="HUL808" s="49"/>
      <c r="HUM808" s="49"/>
      <c r="HUN808" s="49"/>
      <c r="HUO808" s="49"/>
      <c r="HUP808" s="49"/>
      <c r="HUQ808" s="49"/>
      <c r="HUR808" s="49"/>
      <c r="HUS808" s="49"/>
      <c r="HUT808" s="49"/>
      <c r="HUU808" s="49"/>
      <c r="HUV808" s="49"/>
      <c r="HUW808" s="49"/>
      <c r="HUX808" s="49"/>
      <c r="HUY808" s="49"/>
      <c r="HUZ808" s="49"/>
      <c r="HVA808" s="49"/>
      <c r="HVB808" s="49"/>
      <c r="HVC808" s="49"/>
      <c r="HVD808" s="49"/>
      <c r="HVE808" s="49"/>
      <c r="HVF808" s="49"/>
      <c r="HVG808" s="49"/>
      <c r="HVH808" s="49"/>
      <c r="HVI808" s="49"/>
      <c r="HVJ808" s="49"/>
      <c r="HVK808" s="49"/>
      <c r="HVL808" s="49"/>
      <c r="HVM808" s="49"/>
      <c r="HVN808" s="49"/>
      <c r="HVO808" s="49"/>
      <c r="HVP808" s="49"/>
      <c r="HVQ808" s="49"/>
      <c r="HVR808" s="49"/>
      <c r="HVS808" s="49"/>
      <c r="HVT808" s="49"/>
      <c r="HVU808" s="49"/>
      <c r="HVV808" s="49"/>
      <c r="HVW808" s="49"/>
      <c r="HVX808" s="49"/>
      <c r="HVY808" s="49"/>
      <c r="HVZ808" s="49"/>
      <c r="HWA808" s="49"/>
      <c r="HWB808" s="49"/>
      <c r="HWC808" s="49"/>
      <c r="HWD808" s="49"/>
      <c r="HWE808" s="49"/>
      <c r="HWF808" s="49"/>
      <c r="HWG808" s="49"/>
      <c r="HWH808" s="49"/>
      <c r="HWI808" s="49"/>
      <c r="HWJ808" s="49"/>
      <c r="HWK808" s="49"/>
      <c r="HWL808" s="49"/>
      <c r="HWM808" s="49"/>
      <c r="HWN808" s="49"/>
      <c r="HWO808" s="49"/>
      <c r="HWP808" s="49"/>
      <c r="HWQ808" s="49"/>
      <c r="HWR808" s="49"/>
      <c r="HWS808" s="49"/>
      <c r="HWT808" s="49"/>
      <c r="HWU808" s="49"/>
      <c r="HWV808" s="49"/>
      <c r="HWW808" s="49"/>
      <c r="HWX808" s="49"/>
      <c r="HWY808" s="49"/>
      <c r="HWZ808" s="49"/>
      <c r="HXA808" s="49"/>
      <c r="HXB808" s="49"/>
      <c r="HXC808" s="49"/>
      <c r="HXD808" s="49"/>
      <c r="HXE808" s="49"/>
      <c r="HXF808" s="49"/>
      <c r="HXG808" s="49"/>
      <c r="HXH808" s="49"/>
      <c r="HXI808" s="49"/>
      <c r="HXJ808" s="49"/>
      <c r="HXK808" s="49"/>
      <c r="HXL808" s="49"/>
      <c r="HXM808" s="49"/>
      <c r="HXN808" s="49"/>
      <c r="HXO808" s="49"/>
      <c r="HXP808" s="49"/>
      <c r="HXQ808" s="49"/>
      <c r="HXR808" s="49"/>
      <c r="HXS808" s="49"/>
      <c r="HXT808" s="49"/>
      <c r="HXU808" s="49"/>
      <c r="HXV808" s="49"/>
      <c r="HXW808" s="49"/>
      <c r="HXX808" s="49"/>
      <c r="HXY808" s="49"/>
      <c r="HXZ808" s="49"/>
      <c r="HYA808" s="49"/>
      <c r="HYB808" s="49"/>
      <c r="HYC808" s="49"/>
      <c r="HYD808" s="49"/>
      <c r="HYE808" s="49"/>
      <c r="HYF808" s="49"/>
      <c r="HYG808" s="49"/>
      <c r="HYH808" s="49"/>
      <c r="HYI808" s="49"/>
      <c r="HYJ808" s="49"/>
      <c r="HYK808" s="49"/>
      <c r="HYL808" s="49"/>
      <c r="HYM808" s="49"/>
      <c r="HYN808" s="49"/>
      <c r="HYO808" s="49"/>
      <c r="HYP808" s="49"/>
      <c r="HYQ808" s="49"/>
      <c r="HYR808" s="49"/>
      <c r="HYS808" s="49"/>
      <c r="HYT808" s="49"/>
      <c r="HYU808" s="49"/>
      <c r="HYV808" s="49"/>
      <c r="HYW808" s="49"/>
      <c r="HYX808" s="49"/>
      <c r="HYY808" s="49"/>
      <c r="HYZ808" s="49"/>
      <c r="HZA808" s="49"/>
      <c r="HZB808" s="49"/>
      <c r="HZC808" s="49"/>
      <c r="HZD808" s="49"/>
      <c r="HZE808" s="49"/>
      <c r="HZF808" s="49"/>
      <c r="HZG808" s="49"/>
      <c r="HZH808" s="49"/>
      <c r="HZI808" s="49"/>
      <c r="HZJ808" s="49"/>
      <c r="HZK808" s="49"/>
      <c r="HZL808" s="49"/>
      <c r="HZM808" s="49"/>
      <c r="HZN808" s="49"/>
      <c r="HZO808" s="49"/>
      <c r="HZP808" s="49"/>
      <c r="HZQ808" s="49"/>
      <c r="HZR808" s="49"/>
      <c r="HZS808" s="49"/>
      <c r="HZT808" s="49"/>
      <c r="HZU808" s="49"/>
      <c r="HZV808" s="49"/>
      <c r="HZW808" s="49"/>
      <c r="HZX808" s="49"/>
      <c r="HZY808" s="49"/>
      <c r="HZZ808" s="49"/>
      <c r="IAA808" s="49"/>
      <c r="IAB808" s="49"/>
      <c r="IAC808" s="49"/>
      <c r="IAD808" s="49"/>
      <c r="IAE808" s="49"/>
      <c r="IAF808" s="49"/>
      <c r="IAG808" s="49"/>
      <c r="IAH808" s="49"/>
      <c r="IAI808" s="49"/>
      <c r="IAJ808" s="49"/>
      <c r="IAK808" s="49"/>
      <c r="IAL808" s="49"/>
      <c r="IAM808" s="49"/>
      <c r="IAN808" s="49"/>
      <c r="IAO808" s="49"/>
      <c r="IAP808" s="49"/>
      <c r="IAQ808" s="49"/>
      <c r="IAR808" s="49"/>
      <c r="IAS808" s="49"/>
      <c r="IAT808" s="49"/>
      <c r="IAU808" s="49"/>
      <c r="IAV808" s="49"/>
      <c r="IAW808" s="49"/>
      <c r="IAX808" s="49"/>
      <c r="IAY808" s="49"/>
      <c r="IAZ808" s="49"/>
      <c r="IBA808" s="49"/>
      <c r="IBB808" s="49"/>
      <c r="IBC808" s="49"/>
      <c r="IBD808" s="49"/>
      <c r="IBE808" s="49"/>
      <c r="IBF808" s="49"/>
      <c r="IBG808" s="49"/>
      <c r="IBH808" s="49"/>
      <c r="IBI808" s="49"/>
      <c r="IBJ808" s="49"/>
      <c r="IBK808" s="49"/>
      <c r="IBL808" s="49"/>
      <c r="IBM808" s="49"/>
      <c r="IBN808" s="49"/>
      <c r="IBO808" s="49"/>
      <c r="IBP808" s="49"/>
      <c r="IBQ808" s="49"/>
      <c r="IBR808" s="49"/>
      <c r="IBS808" s="49"/>
      <c r="IBT808" s="49"/>
      <c r="IBU808" s="49"/>
      <c r="IBV808" s="49"/>
      <c r="IBW808" s="49"/>
      <c r="IBX808" s="49"/>
      <c r="IBY808" s="49"/>
      <c r="IBZ808" s="49"/>
      <c r="ICA808" s="49"/>
      <c r="ICB808" s="49"/>
      <c r="ICC808" s="49"/>
      <c r="ICD808" s="49"/>
      <c r="ICE808" s="49"/>
      <c r="ICF808" s="49"/>
      <c r="ICG808" s="49"/>
      <c r="ICH808" s="49"/>
      <c r="ICI808" s="49"/>
      <c r="ICJ808" s="49"/>
      <c r="ICK808" s="49"/>
      <c r="ICL808" s="49"/>
      <c r="ICM808" s="49"/>
      <c r="ICN808" s="49"/>
      <c r="ICO808" s="49"/>
      <c r="ICP808" s="49"/>
      <c r="ICQ808" s="49"/>
      <c r="ICR808" s="49"/>
      <c r="ICS808" s="49"/>
      <c r="ICT808" s="49"/>
      <c r="ICU808" s="49"/>
      <c r="ICV808" s="49"/>
      <c r="ICW808" s="49"/>
      <c r="ICX808" s="49"/>
      <c r="ICY808" s="49"/>
      <c r="ICZ808" s="49"/>
      <c r="IDA808" s="49"/>
      <c r="IDB808" s="49"/>
      <c r="IDC808" s="49"/>
      <c r="IDD808" s="49"/>
      <c r="IDE808" s="49"/>
      <c r="IDF808" s="49"/>
      <c r="IDG808" s="49"/>
      <c r="IDH808" s="49"/>
      <c r="IDI808" s="49"/>
      <c r="IDJ808" s="49"/>
      <c r="IDK808" s="49"/>
      <c r="IDL808" s="49"/>
      <c r="IDM808" s="49"/>
      <c r="IDN808" s="49"/>
      <c r="IDO808" s="49"/>
      <c r="IDP808" s="49"/>
      <c r="IDQ808" s="49"/>
      <c r="IDR808" s="49"/>
      <c r="IDS808" s="49"/>
      <c r="IDT808" s="49"/>
      <c r="IDU808" s="49"/>
      <c r="IDV808" s="49"/>
      <c r="IDW808" s="49"/>
      <c r="IDX808" s="49"/>
      <c r="IDY808" s="49"/>
      <c r="IDZ808" s="49"/>
      <c r="IEA808" s="49"/>
      <c r="IEB808" s="49"/>
      <c r="IEC808" s="49"/>
      <c r="IED808" s="49"/>
      <c r="IEE808" s="49"/>
      <c r="IEF808" s="49"/>
      <c r="IEG808" s="49"/>
      <c r="IEH808" s="49"/>
      <c r="IEI808" s="49"/>
      <c r="IEJ808" s="49"/>
      <c r="IEK808" s="49"/>
      <c r="IEL808" s="49"/>
      <c r="IEM808" s="49"/>
      <c r="IEN808" s="49"/>
      <c r="IEO808" s="49"/>
      <c r="IEP808" s="49"/>
      <c r="IEQ808" s="49"/>
      <c r="IER808" s="49"/>
      <c r="IES808" s="49"/>
      <c r="IET808" s="49"/>
      <c r="IEU808" s="49"/>
      <c r="IEV808" s="49"/>
      <c r="IEW808" s="49"/>
      <c r="IEX808" s="49"/>
      <c r="IEY808" s="49"/>
      <c r="IEZ808" s="49"/>
      <c r="IFA808" s="49"/>
      <c r="IFB808" s="49"/>
      <c r="IFC808" s="49"/>
      <c r="IFD808" s="49"/>
      <c r="IFE808" s="49"/>
      <c r="IFF808" s="49"/>
      <c r="IFG808" s="49"/>
      <c r="IFH808" s="49"/>
      <c r="IFI808" s="49"/>
      <c r="IFJ808" s="49"/>
      <c r="IFK808" s="49"/>
      <c r="IFL808" s="49"/>
      <c r="IFM808" s="49"/>
      <c r="IFN808" s="49"/>
      <c r="IFO808" s="49"/>
      <c r="IFP808" s="49"/>
      <c r="IFQ808" s="49"/>
      <c r="IFR808" s="49"/>
      <c r="IFS808" s="49"/>
      <c r="IFT808" s="49"/>
      <c r="IFU808" s="49"/>
      <c r="IFV808" s="49"/>
      <c r="IFW808" s="49"/>
      <c r="IFX808" s="49"/>
      <c r="IFY808" s="49"/>
      <c r="IFZ808" s="49"/>
      <c r="IGA808" s="49"/>
      <c r="IGB808" s="49"/>
      <c r="IGC808" s="49"/>
      <c r="IGD808" s="49"/>
      <c r="IGE808" s="49"/>
      <c r="IGF808" s="49"/>
      <c r="IGG808" s="49"/>
      <c r="IGH808" s="49"/>
      <c r="IGI808" s="49"/>
      <c r="IGJ808" s="49"/>
      <c r="IGK808" s="49"/>
      <c r="IGL808" s="49"/>
      <c r="IGM808" s="49"/>
      <c r="IGN808" s="49"/>
      <c r="IGO808" s="49"/>
      <c r="IGP808" s="49"/>
      <c r="IGQ808" s="49"/>
      <c r="IGR808" s="49"/>
      <c r="IGS808" s="49"/>
      <c r="IGT808" s="49"/>
      <c r="IGU808" s="49"/>
      <c r="IGV808" s="49"/>
      <c r="IGW808" s="49"/>
      <c r="IGX808" s="49"/>
      <c r="IGY808" s="49"/>
      <c r="IGZ808" s="49"/>
      <c r="IHA808" s="49"/>
      <c r="IHB808" s="49"/>
      <c r="IHC808" s="49"/>
      <c r="IHD808" s="49"/>
      <c r="IHE808" s="49"/>
      <c r="IHF808" s="49"/>
      <c r="IHG808" s="49"/>
      <c r="IHH808" s="49"/>
      <c r="IHI808" s="49"/>
      <c r="IHJ808" s="49"/>
      <c r="IHK808" s="49"/>
      <c r="IHL808" s="49"/>
      <c r="IHM808" s="49"/>
      <c r="IHN808" s="49"/>
      <c r="IHO808" s="49"/>
      <c r="IHP808" s="49"/>
      <c r="IHQ808" s="49"/>
      <c r="IHR808" s="49"/>
      <c r="IHS808" s="49"/>
      <c r="IHT808" s="49"/>
      <c r="IHU808" s="49"/>
      <c r="IHV808" s="49"/>
      <c r="IHW808" s="49"/>
      <c r="IHX808" s="49"/>
      <c r="IHY808" s="49"/>
      <c r="IHZ808" s="49"/>
      <c r="IIA808" s="49"/>
      <c r="IIB808" s="49"/>
      <c r="IIC808" s="49"/>
      <c r="IID808" s="49"/>
      <c r="IIE808" s="49"/>
      <c r="IIF808" s="49"/>
      <c r="IIG808" s="49"/>
      <c r="IIH808" s="49"/>
      <c r="III808" s="49"/>
      <c r="IIJ808" s="49"/>
      <c r="IIK808" s="49"/>
      <c r="IIL808" s="49"/>
      <c r="IIM808" s="49"/>
      <c r="IIN808" s="49"/>
      <c r="IIO808" s="49"/>
      <c r="IIP808" s="49"/>
      <c r="IIQ808" s="49"/>
      <c r="IIR808" s="49"/>
      <c r="IIS808" s="49"/>
      <c r="IIT808" s="49"/>
      <c r="IIU808" s="49"/>
      <c r="IIV808" s="49"/>
      <c r="IIW808" s="49"/>
      <c r="IIX808" s="49"/>
      <c r="IIY808" s="49"/>
      <c r="IIZ808" s="49"/>
      <c r="IJA808" s="49"/>
      <c r="IJB808" s="49"/>
      <c r="IJC808" s="49"/>
      <c r="IJD808" s="49"/>
      <c r="IJE808" s="49"/>
      <c r="IJF808" s="49"/>
      <c r="IJG808" s="49"/>
      <c r="IJH808" s="49"/>
      <c r="IJI808" s="49"/>
      <c r="IJJ808" s="49"/>
      <c r="IJK808" s="49"/>
      <c r="IJL808" s="49"/>
      <c r="IJM808" s="49"/>
      <c r="IJN808" s="49"/>
      <c r="IJO808" s="49"/>
      <c r="IJP808" s="49"/>
      <c r="IJQ808" s="49"/>
      <c r="IJR808" s="49"/>
      <c r="IJS808" s="49"/>
      <c r="IJT808" s="49"/>
      <c r="IJU808" s="49"/>
      <c r="IJV808" s="49"/>
      <c r="IJW808" s="49"/>
      <c r="IJX808" s="49"/>
      <c r="IJY808" s="49"/>
      <c r="IJZ808" s="49"/>
      <c r="IKA808" s="49"/>
      <c r="IKB808" s="49"/>
      <c r="IKC808" s="49"/>
      <c r="IKD808" s="49"/>
      <c r="IKE808" s="49"/>
      <c r="IKF808" s="49"/>
      <c r="IKG808" s="49"/>
      <c r="IKH808" s="49"/>
      <c r="IKI808" s="49"/>
      <c r="IKJ808" s="49"/>
      <c r="IKK808" s="49"/>
      <c r="IKL808" s="49"/>
      <c r="IKM808" s="49"/>
      <c r="IKN808" s="49"/>
      <c r="IKO808" s="49"/>
      <c r="IKP808" s="49"/>
      <c r="IKQ808" s="49"/>
      <c r="IKR808" s="49"/>
      <c r="IKS808" s="49"/>
      <c r="IKT808" s="49"/>
      <c r="IKU808" s="49"/>
      <c r="IKV808" s="49"/>
      <c r="IKW808" s="49"/>
      <c r="IKX808" s="49"/>
      <c r="IKY808" s="49"/>
      <c r="IKZ808" s="49"/>
      <c r="ILA808" s="49"/>
      <c r="ILB808" s="49"/>
      <c r="ILC808" s="49"/>
      <c r="ILD808" s="49"/>
      <c r="ILE808" s="49"/>
      <c r="ILF808" s="49"/>
      <c r="ILG808" s="49"/>
      <c r="ILH808" s="49"/>
      <c r="ILI808" s="49"/>
      <c r="ILJ808" s="49"/>
      <c r="ILK808" s="49"/>
      <c r="ILL808" s="49"/>
      <c r="ILM808" s="49"/>
      <c r="ILN808" s="49"/>
      <c r="ILO808" s="49"/>
      <c r="ILP808" s="49"/>
      <c r="ILQ808" s="49"/>
      <c r="ILR808" s="49"/>
      <c r="ILS808" s="49"/>
      <c r="ILT808" s="49"/>
      <c r="ILU808" s="49"/>
      <c r="ILV808" s="49"/>
      <c r="ILW808" s="49"/>
      <c r="ILX808" s="49"/>
      <c r="ILY808" s="49"/>
      <c r="ILZ808" s="49"/>
      <c r="IMA808" s="49"/>
      <c r="IMB808" s="49"/>
      <c r="IMC808" s="49"/>
      <c r="IMD808" s="49"/>
      <c r="IME808" s="49"/>
      <c r="IMF808" s="49"/>
      <c r="IMG808" s="49"/>
      <c r="IMH808" s="49"/>
      <c r="IMI808" s="49"/>
      <c r="IMJ808" s="49"/>
      <c r="IMK808" s="49"/>
      <c r="IML808" s="49"/>
      <c r="IMM808" s="49"/>
      <c r="IMN808" s="49"/>
      <c r="IMO808" s="49"/>
      <c r="IMP808" s="49"/>
      <c r="IMQ808" s="49"/>
      <c r="IMR808" s="49"/>
      <c r="IMS808" s="49"/>
      <c r="IMT808" s="49"/>
      <c r="IMU808" s="49"/>
      <c r="IMV808" s="49"/>
      <c r="IMW808" s="49"/>
      <c r="IMX808" s="49"/>
      <c r="IMY808" s="49"/>
      <c r="IMZ808" s="49"/>
      <c r="INA808" s="49"/>
      <c r="INB808" s="49"/>
      <c r="INC808" s="49"/>
      <c r="IND808" s="49"/>
      <c r="INE808" s="49"/>
      <c r="INF808" s="49"/>
      <c r="ING808" s="49"/>
      <c r="INH808" s="49"/>
      <c r="INI808" s="49"/>
      <c r="INJ808" s="49"/>
      <c r="INK808" s="49"/>
      <c r="INL808" s="49"/>
      <c r="INM808" s="49"/>
      <c r="INN808" s="49"/>
      <c r="INO808" s="49"/>
      <c r="INP808" s="49"/>
      <c r="INQ808" s="49"/>
      <c r="INR808" s="49"/>
      <c r="INS808" s="49"/>
      <c r="INT808" s="49"/>
      <c r="INU808" s="49"/>
      <c r="INV808" s="49"/>
      <c r="INW808" s="49"/>
      <c r="INX808" s="49"/>
      <c r="INY808" s="49"/>
      <c r="INZ808" s="49"/>
      <c r="IOA808" s="49"/>
      <c r="IOB808" s="49"/>
      <c r="IOC808" s="49"/>
      <c r="IOD808" s="49"/>
      <c r="IOE808" s="49"/>
      <c r="IOF808" s="49"/>
      <c r="IOG808" s="49"/>
      <c r="IOH808" s="49"/>
      <c r="IOI808" s="49"/>
      <c r="IOJ808" s="49"/>
      <c r="IOK808" s="49"/>
      <c r="IOL808" s="49"/>
      <c r="IOM808" s="49"/>
      <c r="ION808" s="49"/>
      <c r="IOO808" s="49"/>
      <c r="IOP808" s="49"/>
      <c r="IOQ808" s="49"/>
      <c r="IOR808" s="49"/>
      <c r="IOS808" s="49"/>
      <c r="IOT808" s="49"/>
      <c r="IOU808" s="49"/>
      <c r="IOV808" s="49"/>
      <c r="IOW808" s="49"/>
      <c r="IOX808" s="49"/>
      <c r="IOY808" s="49"/>
      <c r="IOZ808" s="49"/>
      <c r="IPA808" s="49"/>
      <c r="IPB808" s="49"/>
      <c r="IPC808" s="49"/>
      <c r="IPD808" s="49"/>
      <c r="IPE808" s="49"/>
      <c r="IPF808" s="49"/>
      <c r="IPG808" s="49"/>
      <c r="IPH808" s="49"/>
      <c r="IPI808" s="49"/>
      <c r="IPJ808" s="49"/>
      <c r="IPK808" s="49"/>
      <c r="IPL808" s="49"/>
      <c r="IPM808" s="49"/>
      <c r="IPN808" s="49"/>
      <c r="IPO808" s="49"/>
      <c r="IPP808" s="49"/>
      <c r="IPQ808" s="49"/>
      <c r="IPR808" s="49"/>
      <c r="IPS808" s="49"/>
      <c r="IPT808" s="49"/>
      <c r="IPU808" s="49"/>
      <c r="IPV808" s="49"/>
      <c r="IPW808" s="49"/>
      <c r="IPX808" s="49"/>
      <c r="IPY808" s="49"/>
      <c r="IPZ808" s="49"/>
      <c r="IQA808" s="49"/>
      <c r="IQB808" s="49"/>
      <c r="IQC808" s="49"/>
      <c r="IQD808" s="49"/>
      <c r="IQE808" s="49"/>
      <c r="IQF808" s="49"/>
      <c r="IQG808" s="49"/>
      <c r="IQH808" s="49"/>
      <c r="IQI808" s="49"/>
      <c r="IQJ808" s="49"/>
      <c r="IQK808" s="49"/>
      <c r="IQL808" s="49"/>
      <c r="IQM808" s="49"/>
      <c r="IQN808" s="49"/>
      <c r="IQO808" s="49"/>
      <c r="IQP808" s="49"/>
      <c r="IQQ808" s="49"/>
      <c r="IQR808" s="49"/>
      <c r="IQS808" s="49"/>
      <c r="IQT808" s="49"/>
      <c r="IQU808" s="49"/>
      <c r="IQV808" s="49"/>
      <c r="IQW808" s="49"/>
      <c r="IQX808" s="49"/>
      <c r="IQY808" s="49"/>
      <c r="IQZ808" s="49"/>
      <c r="IRA808" s="49"/>
      <c r="IRB808" s="49"/>
      <c r="IRC808" s="49"/>
      <c r="IRD808" s="49"/>
      <c r="IRE808" s="49"/>
      <c r="IRF808" s="49"/>
      <c r="IRG808" s="49"/>
      <c r="IRH808" s="49"/>
      <c r="IRI808" s="49"/>
      <c r="IRJ808" s="49"/>
      <c r="IRK808" s="49"/>
      <c r="IRL808" s="49"/>
      <c r="IRM808" s="49"/>
      <c r="IRN808" s="49"/>
      <c r="IRO808" s="49"/>
      <c r="IRP808" s="49"/>
      <c r="IRQ808" s="49"/>
      <c r="IRR808" s="49"/>
      <c r="IRS808" s="49"/>
      <c r="IRT808" s="49"/>
      <c r="IRU808" s="49"/>
      <c r="IRV808" s="49"/>
      <c r="IRW808" s="49"/>
      <c r="IRX808" s="49"/>
      <c r="IRY808" s="49"/>
      <c r="IRZ808" s="49"/>
      <c r="ISA808" s="49"/>
      <c r="ISB808" s="49"/>
      <c r="ISC808" s="49"/>
      <c r="ISD808" s="49"/>
      <c r="ISE808" s="49"/>
      <c r="ISF808" s="49"/>
      <c r="ISG808" s="49"/>
      <c r="ISH808" s="49"/>
      <c r="ISI808" s="49"/>
      <c r="ISJ808" s="49"/>
      <c r="ISK808" s="49"/>
      <c r="ISL808" s="49"/>
      <c r="ISM808" s="49"/>
      <c r="ISN808" s="49"/>
      <c r="ISO808" s="49"/>
      <c r="ISP808" s="49"/>
      <c r="ISQ808" s="49"/>
      <c r="ISR808" s="49"/>
      <c r="ISS808" s="49"/>
      <c r="IST808" s="49"/>
      <c r="ISU808" s="49"/>
      <c r="ISV808" s="49"/>
      <c r="ISW808" s="49"/>
      <c r="ISX808" s="49"/>
      <c r="ISY808" s="49"/>
      <c r="ISZ808" s="49"/>
      <c r="ITA808" s="49"/>
      <c r="ITB808" s="49"/>
      <c r="ITC808" s="49"/>
      <c r="ITD808" s="49"/>
      <c r="ITE808" s="49"/>
      <c r="ITF808" s="49"/>
      <c r="ITG808" s="49"/>
      <c r="ITH808" s="49"/>
      <c r="ITI808" s="49"/>
      <c r="ITJ808" s="49"/>
      <c r="ITK808" s="49"/>
      <c r="ITL808" s="49"/>
      <c r="ITM808" s="49"/>
      <c r="ITN808" s="49"/>
      <c r="ITO808" s="49"/>
      <c r="ITP808" s="49"/>
      <c r="ITQ808" s="49"/>
      <c r="ITR808" s="49"/>
      <c r="ITS808" s="49"/>
      <c r="ITT808" s="49"/>
      <c r="ITU808" s="49"/>
      <c r="ITV808" s="49"/>
      <c r="ITW808" s="49"/>
      <c r="ITX808" s="49"/>
      <c r="ITY808" s="49"/>
      <c r="ITZ808" s="49"/>
      <c r="IUA808" s="49"/>
      <c r="IUB808" s="49"/>
      <c r="IUC808" s="49"/>
      <c r="IUD808" s="49"/>
      <c r="IUE808" s="49"/>
      <c r="IUF808" s="49"/>
      <c r="IUG808" s="49"/>
      <c r="IUH808" s="49"/>
      <c r="IUI808" s="49"/>
      <c r="IUJ808" s="49"/>
      <c r="IUK808" s="49"/>
      <c r="IUL808" s="49"/>
      <c r="IUM808" s="49"/>
      <c r="IUN808" s="49"/>
      <c r="IUO808" s="49"/>
      <c r="IUP808" s="49"/>
      <c r="IUQ808" s="49"/>
      <c r="IUR808" s="49"/>
      <c r="IUS808" s="49"/>
      <c r="IUT808" s="49"/>
      <c r="IUU808" s="49"/>
      <c r="IUV808" s="49"/>
      <c r="IUW808" s="49"/>
      <c r="IUX808" s="49"/>
      <c r="IUY808" s="49"/>
      <c r="IUZ808" s="49"/>
      <c r="IVA808" s="49"/>
      <c r="IVB808" s="49"/>
      <c r="IVC808" s="49"/>
      <c r="IVD808" s="49"/>
      <c r="IVE808" s="49"/>
      <c r="IVF808" s="49"/>
      <c r="IVG808" s="49"/>
      <c r="IVH808" s="49"/>
      <c r="IVI808" s="49"/>
      <c r="IVJ808" s="49"/>
      <c r="IVK808" s="49"/>
      <c r="IVL808" s="49"/>
      <c r="IVM808" s="49"/>
      <c r="IVN808" s="49"/>
      <c r="IVO808" s="49"/>
      <c r="IVP808" s="49"/>
      <c r="IVQ808" s="49"/>
      <c r="IVR808" s="49"/>
      <c r="IVS808" s="49"/>
      <c r="IVT808" s="49"/>
      <c r="IVU808" s="49"/>
      <c r="IVV808" s="49"/>
      <c r="IVW808" s="49"/>
      <c r="IVX808" s="49"/>
      <c r="IVY808" s="49"/>
      <c r="IVZ808" s="49"/>
      <c r="IWA808" s="49"/>
      <c r="IWB808" s="49"/>
      <c r="IWC808" s="49"/>
      <c r="IWD808" s="49"/>
      <c r="IWE808" s="49"/>
      <c r="IWF808" s="49"/>
      <c r="IWG808" s="49"/>
      <c r="IWH808" s="49"/>
      <c r="IWI808" s="49"/>
      <c r="IWJ808" s="49"/>
      <c r="IWK808" s="49"/>
      <c r="IWL808" s="49"/>
      <c r="IWM808" s="49"/>
      <c r="IWN808" s="49"/>
      <c r="IWO808" s="49"/>
      <c r="IWP808" s="49"/>
      <c r="IWQ808" s="49"/>
      <c r="IWR808" s="49"/>
      <c r="IWS808" s="49"/>
      <c r="IWT808" s="49"/>
      <c r="IWU808" s="49"/>
      <c r="IWV808" s="49"/>
      <c r="IWW808" s="49"/>
      <c r="IWX808" s="49"/>
      <c r="IWY808" s="49"/>
      <c r="IWZ808" s="49"/>
      <c r="IXA808" s="49"/>
      <c r="IXB808" s="49"/>
      <c r="IXC808" s="49"/>
      <c r="IXD808" s="49"/>
      <c r="IXE808" s="49"/>
      <c r="IXF808" s="49"/>
      <c r="IXG808" s="49"/>
      <c r="IXH808" s="49"/>
      <c r="IXI808" s="49"/>
      <c r="IXJ808" s="49"/>
      <c r="IXK808" s="49"/>
      <c r="IXL808" s="49"/>
      <c r="IXM808" s="49"/>
      <c r="IXN808" s="49"/>
      <c r="IXO808" s="49"/>
      <c r="IXP808" s="49"/>
      <c r="IXQ808" s="49"/>
      <c r="IXR808" s="49"/>
      <c r="IXS808" s="49"/>
      <c r="IXT808" s="49"/>
      <c r="IXU808" s="49"/>
      <c r="IXV808" s="49"/>
      <c r="IXW808" s="49"/>
      <c r="IXX808" s="49"/>
      <c r="IXY808" s="49"/>
      <c r="IXZ808" s="49"/>
      <c r="IYA808" s="49"/>
      <c r="IYB808" s="49"/>
      <c r="IYC808" s="49"/>
      <c r="IYD808" s="49"/>
      <c r="IYE808" s="49"/>
      <c r="IYF808" s="49"/>
      <c r="IYG808" s="49"/>
      <c r="IYH808" s="49"/>
      <c r="IYI808" s="49"/>
      <c r="IYJ808" s="49"/>
      <c r="IYK808" s="49"/>
      <c r="IYL808" s="49"/>
      <c r="IYM808" s="49"/>
      <c r="IYN808" s="49"/>
      <c r="IYO808" s="49"/>
      <c r="IYP808" s="49"/>
      <c r="IYQ808" s="49"/>
      <c r="IYR808" s="49"/>
      <c r="IYS808" s="49"/>
      <c r="IYT808" s="49"/>
      <c r="IYU808" s="49"/>
      <c r="IYV808" s="49"/>
      <c r="IYW808" s="49"/>
      <c r="IYX808" s="49"/>
      <c r="IYY808" s="49"/>
      <c r="IYZ808" s="49"/>
      <c r="IZA808" s="49"/>
      <c r="IZB808" s="49"/>
      <c r="IZC808" s="49"/>
      <c r="IZD808" s="49"/>
      <c r="IZE808" s="49"/>
      <c r="IZF808" s="49"/>
      <c r="IZG808" s="49"/>
      <c r="IZH808" s="49"/>
      <c r="IZI808" s="49"/>
      <c r="IZJ808" s="49"/>
      <c r="IZK808" s="49"/>
      <c r="IZL808" s="49"/>
      <c r="IZM808" s="49"/>
      <c r="IZN808" s="49"/>
      <c r="IZO808" s="49"/>
      <c r="IZP808" s="49"/>
      <c r="IZQ808" s="49"/>
      <c r="IZR808" s="49"/>
      <c r="IZS808" s="49"/>
      <c r="IZT808" s="49"/>
      <c r="IZU808" s="49"/>
      <c r="IZV808" s="49"/>
      <c r="IZW808" s="49"/>
      <c r="IZX808" s="49"/>
      <c r="IZY808" s="49"/>
      <c r="IZZ808" s="49"/>
      <c r="JAA808" s="49"/>
      <c r="JAB808" s="49"/>
      <c r="JAC808" s="49"/>
      <c r="JAD808" s="49"/>
      <c r="JAE808" s="49"/>
      <c r="JAF808" s="49"/>
      <c r="JAG808" s="49"/>
      <c r="JAH808" s="49"/>
      <c r="JAI808" s="49"/>
      <c r="JAJ808" s="49"/>
      <c r="JAK808" s="49"/>
      <c r="JAL808" s="49"/>
      <c r="JAM808" s="49"/>
      <c r="JAN808" s="49"/>
      <c r="JAO808" s="49"/>
      <c r="JAP808" s="49"/>
      <c r="JAQ808" s="49"/>
      <c r="JAR808" s="49"/>
      <c r="JAS808" s="49"/>
      <c r="JAT808" s="49"/>
      <c r="JAU808" s="49"/>
      <c r="JAV808" s="49"/>
      <c r="JAW808" s="49"/>
      <c r="JAX808" s="49"/>
      <c r="JAY808" s="49"/>
      <c r="JAZ808" s="49"/>
      <c r="JBA808" s="49"/>
      <c r="JBB808" s="49"/>
      <c r="JBC808" s="49"/>
      <c r="JBD808" s="49"/>
      <c r="JBE808" s="49"/>
      <c r="JBF808" s="49"/>
      <c r="JBG808" s="49"/>
      <c r="JBH808" s="49"/>
      <c r="JBI808" s="49"/>
      <c r="JBJ808" s="49"/>
      <c r="JBK808" s="49"/>
      <c r="JBL808" s="49"/>
      <c r="JBM808" s="49"/>
      <c r="JBN808" s="49"/>
      <c r="JBO808" s="49"/>
      <c r="JBP808" s="49"/>
      <c r="JBQ808" s="49"/>
      <c r="JBR808" s="49"/>
      <c r="JBS808" s="49"/>
      <c r="JBT808" s="49"/>
      <c r="JBU808" s="49"/>
      <c r="JBV808" s="49"/>
      <c r="JBW808" s="49"/>
      <c r="JBX808" s="49"/>
      <c r="JBY808" s="49"/>
      <c r="JBZ808" s="49"/>
      <c r="JCA808" s="49"/>
      <c r="JCB808" s="49"/>
      <c r="JCC808" s="49"/>
      <c r="JCD808" s="49"/>
      <c r="JCE808" s="49"/>
      <c r="JCF808" s="49"/>
      <c r="JCG808" s="49"/>
      <c r="JCH808" s="49"/>
      <c r="JCI808" s="49"/>
      <c r="JCJ808" s="49"/>
      <c r="JCK808" s="49"/>
      <c r="JCL808" s="49"/>
      <c r="JCM808" s="49"/>
      <c r="JCN808" s="49"/>
      <c r="JCO808" s="49"/>
      <c r="JCP808" s="49"/>
      <c r="JCQ808" s="49"/>
      <c r="JCR808" s="49"/>
      <c r="JCS808" s="49"/>
      <c r="JCT808" s="49"/>
      <c r="JCU808" s="49"/>
      <c r="JCV808" s="49"/>
      <c r="JCW808" s="49"/>
      <c r="JCX808" s="49"/>
      <c r="JCY808" s="49"/>
      <c r="JCZ808" s="49"/>
      <c r="JDA808" s="49"/>
      <c r="JDB808" s="49"/>
      <c r="JDC808" s="49"/>
      <c r="JDD808" s="49"/>
      <c r="JDE808" s="49"/>
      <c r="JDF808" s="49"/>
      <c r="JDG808" s="49"/>
      <c r="JDH808" s="49"/>
      <c r="JDI808" s="49"/>
      <c r="JDJ808" s="49"/>
      <c r="JDK808" s="49"/>
      <c r="JDL808" s="49"/>
      <c r="JDM808" s="49"/>
      <c r="JDN808" s="49"/>
      <c r="JDO808" s="49"/>
      <c r="JDP808" s="49"/>
      <c r="JDQ808" s="49"/>
      <c r="JDR808" s="49"/>
      <c r="JDS808" s="49"/>
      <c r="JDT808" s="49"/>
      <c r="JDU808" s="49"/>
      <c r="JDV808" s="49"/>
      <c r="JDW808" s="49"/>
      <c r="JDX808" s="49"/>
      <c r="JDY808" s="49"/>
      <c r="JDZ808" s="49"/>
      <c r="JEA808" s="49"/>
      <c r="JEB808" s="49"/>
      <c r="JEC808" s="49"/>
      <c r="JED808" s="49"/>
      <c r="JEE808" s="49"/>
      <c r="JEF808" s="49"/>
      <c r="JEG808" s="49"/>
      <c r="JEH808" s="49"/>
      <c r="JEI808" s="49"/>
      <c r="JEJ808" s="49"/>
      <c r="JEK808" s="49"/>
      <c r="JEL808" s="49"/>
      <c r="JEM808" s="49"/>
      <c r="JEN808" s="49"/>
      <c r="JEO808" s="49"/>
      <c r="JEP808" s="49"/>
      <c r="JEQ808" s="49"/>
      <c r="JER808" s="49"/>
      <c r="JES808" s="49"/>
      <c r="JET808" s="49"/>
      <c r="JEU808" s="49"/>
      <c r="JEV808" s="49"/>
      <c r="JEW808" s="49"/>
      <c r="JEX808" s="49"/>
      <c r="JEY808" s="49"/>
      <c r="JEZ808" s="49"/>
      <c r="JFA808" s="49"/>
      <c r="JFB808" s="49"/>
      <c r="JFC808" s="49"/>
      <c r="JFD808" s="49"/>
      <c r="JFE808" s="49"/>
      <c r="JFF808" s="49"/>
      <c r="JFG808" s="49"/>
      <c r="JFH808" s="49"/>
      <c r="JFI808" s="49"/>
      <c r="JFJ808" s="49"/>
      <c r="JFK808" s="49"/>
      <c r="JFL808" s="49"/>
      <c r="JFM808" s="49"/>
      <c r="JFN808" s="49"/>
      <c r="JFO808" s="49"/>
      <c r="JFP808" s="49"/>
      <c r="JFQ808" s="49"/>
      <c r="JFR808" s="49"/>
      <c r="JFS808" s="49"/>
      <c r="JFT808" s="49"/>
      <c r="JFU808" s="49"/>
      <c r="JFV808" s="49"/>
      <c r="JFW808" s="49"/>
      <c r="JFX808" s="49"/>
      <c r="JFY808" s="49"/>
      <c r="JFZ808" s="49"/>
      <c r="JGA808" s="49"/>
      <c r="JGB808" s="49"/>
      <c r="JGC808" s="49"/>
      <c r="JGD808" s="49"/>
      <c r="JGE808" s="49"/>
      <c r="JGF808" s="49"/>
      <c r="JGG808" s="49"/>
      <c r="JGH808" s="49"/>
      <c r="JGI808" s="49"/>
      <c r="JGJ808" s="49"/>
      <c r="JGK808" s="49"/>
      <c r="JGL808" s="49"/>
      <c r="JGM808" s="49"/>
      <c r="JGN808" s="49"/>
      <c r="JGO808" s="49"/>
      <c r="JGP808" s="49"/>
      <c r="JGQ808" s="49"/>
      <c r="JGR808" s="49"/>
      <c r="JGS808" s="49"/>
      <c r="JGT808" s="49"/>
      <c r="JGU808" s="49"/>
      <c r="JGV808" s="49"/>
      <c r="JGW808" s="49"/>
      <c r="JGX808" s="49"/>
      <c r="JGY808" s="49"/>
      <c r="JGZ808" s="49"/>
      <c r="JHA808" s="49"/>
      <c r="JHB808" s="49"/>
      <c r="JHC808" s="49"/>
      <c r="JHD808" s="49"/>
      <c r="JHE808" s="49"/>
      <c r="JHF808" s="49"/>
      <c r="JHG808" s="49"/>
      <c r="JHH808" s="49"/>
      <c r="JHI808" s="49"/>
      <c r="JHJ808" s="49"/>
      <c r="JHK808" s="49"/>
      <c r="JHL808" s="49"/>
      <c r="JHM808" s="49"/>
      <c r="JHN808" s="49"/>
      <c r="JHO808" s="49"/>
      <c r="JHP808" s="49"/>
      <c r="JHQ808" s="49"/>
      <c r="JHR808" s="49"/>
      <c r="JHS808" s="49"/>
      <c r="JHT808" s="49"/>
      <c r="JHU808" s="49"/>
      <c r="JHV808" s="49"/>
      <c r="JHW808" s="49"/>
      <c r="JHX808" s="49"/>
      <c r="JHY808" s="49"/>
      <c r="JHZ808" s="49"/>
      <c r="JIA808" s="49"/>
      <c r="JIB808" s="49"/>
      <c r="JIC808" s="49"/>
      <c r="JID808" s="49"/>
      <c r="JIE808" s="49"/>
      <c r="JIF808" s="49"/>
      <c r="JIG808" s="49"/>
      <c r="JIH808" s="49"/>
      <c r="JII808" s="49"/>
      <c r="JIJ808" s="49"/>
      <c r="JIK808" s="49"/>
      <c r="JIL808" s="49"/>
      <c r="JIM808" s="49"/>
      <c r="JIN808" s="49"/>
      <c r="JIO808" s="49"/>
      <c r="JIP808" s="49"/>
      <c r="JIQ808" s="49"/>
      <c r="JIR808" s="49"/>
      <c r="JIS808" s="49"/>
      <c r="JIT808" s="49"/>
      <c r="JIU808" s="49"/>
      <c r="JIV808" s="49"/>
      <c r="JIW808" s="49"/>
      <c r="JIX808" s="49"/>
      <c r="JIY808" s="49"/>
      <c r="JIZ808" s="49"/>
      <c r="JJA808" s="49"/>
      <c r="JJB808" s="49"/>
      <c r="JJC808" s="49"/>
      <c r="JJD808" s="49"/>
      <c r="JJE808" s="49"/>
      <c r="JJF808" s="49"/>
      <c r="JJG808" s="49"/>
      <c r="JJH808" s="49"/>
      <c r="JJI808" s="49"/>
      <c r="JJJ808" s="49"/>
      <c r="JJK808" s="49"/>
      <c r="JJL808" s="49"/>
      <c r="JJM808" s="49"/>
      <c r="JJN808" s="49"/>
      <c r="JJO808" s="49"/>
      <c r="JJP808" s="49"/>
      <c r="JJQ808" s="49"/>
      <c r="JJR808" s="49"/>
      <c r="JJS808" s="49"/>
      <c r="JJT808" s="49"/>
      <c r="JJU808" s="49"/>
      <c r="JJV808" s="49"/>
      <c r="JJW808" s="49"/>
      <c r="JJX808" s="49"/>
      <c r="JJY808" s="49"/>
      <c r="JJZ808" s="49"/>
      <c r="JKA808" s="49"/>
      <c r="JKB808" s="49"/>
      <c r="JKC808" s="49"/>
      <c r="JKD808" s="49"/>
      <c r="JKE808" s="49"/>
      <c r="JKF808" s="49"/>
      <c r="JKG808" s="49"/>
      <c r="JKH808" s="49"/>
      <c r="JKI808" s="49"/>
      <c r="JKJ808" s="49"/>
      <c r="JKK808" s="49"/>
      <c r="JKL808" s="49"/>
      <c r="JKM808" s="49"/>
      <c r="JKN808" s="49"/>
      <c r="JKO808" s="49"/>
      <c r="JKP808" s="49"/>
      <c r="JKQ808" s="49"/>
      <c r="JKR808" s="49"/>
      <c r="JKS808" s="49"/>
      <c r="JKT808" s="49"/>
      <c r="JKU808" s="49"/>
      <c r="JKV808" s="49"/>
      <c r="JKW808" s="49"/>
      <c r="JKX808" s="49"/>
      <c r="JKY808" s="49"/>
      <c r="JKZ808" s="49"/>
      <c r="JLA808" s="49"/>
      <c r="JLB808" s="49"/>
      <c r="JLC808" s="49"/>
      <c r="JLD808" s="49"/>
      <c r="JLE808" s="49"/>
      <c r="JLF808" s="49"/>
      <c r="JLG808" s="49"/>
      <c r="JLH808" s="49"/>
      <c r="JLI808" s="49"/>
      <c r="JLJ808" s="49"/>
      <c r="JLK808" s="49"/>
      <c r="JLL808" s="49"/>
      <c r="JLM808" s="49"/>
      <c r="JLN808" s="49"/>
      <c r="JLO808" s="49"/>
      <c r="JLP808" s="49"/>
      <c r="JLQ808" s="49"/>
      <c r="JLR808" s="49"/>
      <c r="JLS808" s="49"/>
      <c r="JLT808" s="49"/>
      <c r="JLU808" s="49"/>
      <c r="JLV808" s="49"/>
      <c r="JLW808" s="49"/>
      <c r="JLX808" s="49"/>
      <c r="JLY808" s="49"/>
      <c r="JLZ808" s="49"/>
      <c r="JMA808" s="49"/>
      <c r="JMB808" s="49"/>
      <c r="JMC808" s="49"/>
      <c r="JMD808" s="49"/>
      <c r="JME808" s="49"/>
      <c r="JMF808" s="49"/>
      <c r="JMG808" s="49"/>
      <c r="JMH808" s="49"/>
      <c r="JMI808" s="49"/>
      <c r="JMJ808" s="49"/>
      <c r="JMK808" s="49"/>
      <c r="JML808" s="49"/>
      <c r="JMM808" s="49"/>
      <c r="JMN808" s="49"/>
      <c r="JMO808" s="49"/>
      <c r="JMP808" s="49"/>
      <c r="JMQ808" s="49"/>
      <c r="JMR808" s="49"/>
      <c r="JMS808" s="49"/>
      <c r="JMT808" s="49"/>
      <c r="JMU808" s="49"/>
      <c r="JMV808" s="49"/>
      <c r="JMW808" s="49"/>
      <c r="JMX808" s="49"/>
      <c r="JMY808" s="49"/>
      <c r="JMZ808" s="49"/>
      <c r="JNA808" s="49"/>
      <c r="JNB808" s="49"/>
      <c r="JNC808" s="49"/>
      <c r="JND808" s="49"/>
      <c r="JNE808" s="49"/>
      <c r="JNF808" s="49"/>
      <c r="JNG808" s="49"/>
      <c r="JNH808" s="49"/>
      <c r="JNI808" s="49"/>
      <c r="JNJ808" s="49"/>
      <c r="JNK808" s="49"/>
      <c r="JNL808" s="49"/>
      <c r="JNM808" s="49"/>
      <c r="JNN808" s="49"/>
      <c r="JNO808" s="49"/>
      <c r="JNP808" s="49"/>
      <c r="JNQ808" s="49"/>
      <c r="JNR808" s="49"/>
      <c r="JNS808" s="49"/>
      <c r="JNT808" s="49"/>
      <c r="JNU808" s="49"/>
      <c r="JNV808" s="49"/>
      <c r="JNW808" s="49"/>
      <c r="JNX808" s="49"/>
      <c r="JNY808" s="49"/>
      <c r="JNZ808" s="49"/>
      <c r="JOA808" s="49"/>
      <c r="JOB808" s="49"/>
      <c r="JOC808" s="49"/>
      <c r="JOD808" s="49"/>
      <c r="JOE808" s="49"/>
      <c r="JOF808" s="49"/>
      <c r="JOG808" s="49"/>
      <c r="JOH808" s="49"/>
      <c r="JOI808" s="49"/>
      <c r="JOJ808" s="49"/>
      <c r="JOK808" s="49"/>
      <c r="JOL808" s="49"/>
      <c r="JOM808" s="49"/>
      <c r="JON808" s="49"/>
      <c r="JOO808" s="49"/>
      <c r="JOP808" s="49"/>
      <c r="JOQ808" s="49"/>
      <c r="JOR808" s="49"/>
      <c r="JOS808" s="49"/>
      <c r="JOT808" s="49"/>
      <c r="JOU808" s="49"/>
      <c r="JOV808" s="49"/>
      <c r="JOW808" s="49"/>
      <c r="JOX808" s="49"/>
      <c r="JOY808" s="49"/>
      <c r="JOZ808" s="49"/>
      <c r="JPA808" s="49"/>
      <c r="JPB808" s="49"/>
      <c r="JPC808" s="49"/>
      <c r="JPD808" s="49"/>
      <c r="JPE808" s="49"/>
      <c r="JPF808" s="49"/>
      <c r="JPG808" s="49"/>
      <c r="JPH808" s="49"/>
      <c r="JPI808" s="49"/>
      <c r="JPJ808" s="49"/>
      <c r="JPK808" s="49"/>
      <c r="JPL808" s="49"/>
      <c r="JPM808" s="49"/>
      <c r="JPN808" s="49"/>
      <c r="JPO808" s="49"/>
      <c r="JPP808" s="49"/>
      <c r="JPQ808" s="49"/>
      <c r="JPR808" s="49"/>
      <c r="JPS808" s="49"/>
      <c r="JPT808" s="49"/>
      <c r="JPU808" s="49"/>
      <c r="JPV808" s="49"/>
      <c r="JPW808" s="49"/>
      <c r="JPX808" s="49"/>
      <c r="JPY808" s="49"/>
      <c r="JPZ808" s="49"/>
      <c r="JQA808" s="49"/>
      <c r="JQB808" s="49"/>
      <c r="JQC808" s="49"/>
      <c r="JQD808" s="49"/>
      <c r="JQE808" s="49"/>
      <c r="JQF808" s="49"/>
      <c r="JQG808" s="49"/>
      <c r="JQH808" s="49"/>
      <c r="JQI808" s="49"/>
      <c r="JQJ808" s="49"/>
      <c r="JQK808" s="49"/>
      <c r="JQL808" s="49"/>
      <c r="JQM808" s="49"/>
      <c r="JQN808" s="49"/>
      <c r="JQO808" s="49"/>
      <c r="JQP808" s="49"/>
      <c r="JQQ808" s="49"/>
      <c r="JQR808" s="49"/>
      <c r="JQS808" s="49"/>
      <c r="JQT808" s="49"/>
      <c r="JQU808" s="49"/>
      <c r="JQV808" s="49"/>
      <c r="JQW808" s="49"/>
      <c r="JQX808" s="49"/>
      <c r="JQY808" s="49"/>
      <c r="JQZ808" s="49"/>
      <c r="JRA808" s="49"/>
      <c r="JRB808" s="49"/>
      <c r="JRC808" s="49"/>
      <c r="JRD808" s="49"/>
      <c r="JRE808" s="49"/>
      <c r="JRF808" s="49"/>
      <c r="JRG808" s="49"/>
      <c r="JRH808" s="49"/>
      <c r="JRI808" s="49"/>
      <c r="JRJ808" s="49"/>
      <c r="JRK808" s="49"/>
      <c r="JRL808" s="49"/>
      <c r="JRM808" s="49"/>
      <c r="JRN808" s="49"/>
      <c r="JRO808" s="49"/>
      <c r="JRP808" s="49"/>
      <c r="JRQ808" s="49"/>
      <c r="JRR808" s="49"/>
      <c r="JRS808" s="49"/>
      <c r="JRT808" s="49"/>
      <c r="JRU808" s="49"/>
      <c r="JRV808" s="49"/>
      <c r="JRW808" s="49"/>
      <c r="JRX808" s="49"/>
      <c r="JRY808" s="49"/>
      <c r="JRZ808" s="49"/>
      <c r="JSA808" s="49"/>
      <c r="JSB808" s="49"/>
      <c r="JSC808" s="49"/>
      <c r="JSD808" s="49"/>
      <c r="JSE808" s="49"/>
      <c r="JSF808" s="49"/>
      <c r="JSG808" s="49"/>
      <c r="JSH808" s="49"/>
      <c r="JSI808" s="49"/>
      <c r="JSJ808" s="49"/>
      <c r="JSK808" s="49"/>
      <c r="JSL808" s="49"/>
      <c r="JSM808" s="49"/>
      <c r="JSN808" s="49"/>
      <c r="JSO808" s="49"/>
      <c r="JSP808" s="49"/>
      <c r="JSQ808" s="49"/>
      <c r="JSR808" s="49"/>
      <c r="JSS808" s="49"/>
      <c r="JST808" s="49"/>
      <c r="JSU808" s="49"/>
      <c r="JSV808" s="49"/>
      <c r="JSW808" s="49"/>
      <c r="JSX808" s="49"/>
      <c r="JSY808" s="49"/>
      <c r="JSZ808" s="49"/>
      <c r="JTA808" s="49"/>
      <c r="JTB808" s="49"/>
      <c r="JTC808" s="49"/>
      <c r="JTD808" s="49"/>
      <c r="JTE808" s="49"/>
      <c r="JTF808" s="49"/>
      <c r="JTG808" s="49"/>
      <c r="JTH808" s="49"/>
      <c r="JTI808" s="49"/>
      <c r="JTJ808" s="49"/>
      <c r="JTK808" s="49"/>
      <c r="JTL808" s="49"/>
      <c r="JTM808" s="49"/>
      <c r="JTN808" s="49"/>
      <c r="JTO808" s="49"/>
      <c r="JTP808" s="49"/>
      <c r="JTQ808" s="49"/>
      <c r="JTR808" s="49"/>
      <c r="JTS808" s="49"/>
      <c r="JTT808" s="49"/>
      <c r="JTU808" s="49"/>
      <c r="JTV808" s="49"/>
      <c r="JTW808" s="49"/>
      <c r="JTX808" s="49"/>
      <c r="JTY808" s="49"/>
      <c r="JTZ808" s="49"/>
      <c r="JUA808" s="49"/>
      <c r="JUB808" s="49"/>
      <c r="JUC808" s="49"/>
      <c r="JUD808" s="49"/>
      <c r="JUE808" s="49"/>
      <c r="JUF808" s="49"/>
      <c r="JUG808" s="49"/>
      <c r="JUH808" s="49"/>
      <c r="JUI808" s="49"/>
      <c r="JUJ808" s="49"/>
      <c r="JUK808" s="49"/>
      <c r="JUL808" s="49"/>
      <c r="JUM808" s="49"/>
      <c r="JUN808" s="49"/>
      <c r="JUO808" s="49"/>
      <c r="JUP808" s="49"/>
      <c r="JUQ808" s="49"/>
      <c r="JUR808" s="49"/>
      <c r="JUS808" s="49"/>
      <c r="JUT808" s="49"/>
      <c r="JUU808" s="49"/>
      <c r="JUV808" s="49"/>
      <c r="JUW808" s="49"/>
      <c r="JUX808" s="49"/>
      <c r="JUY808" s="49"/>
      <c r="JUZ808" s="49"/>
      <c r="JVA808" s="49"/>
      <c r="JVB808" s="49"/>
      <c r="JVC808" s="49"/>
      <c r="JVD808" s="49"/>
      <c r="JVE808" s="49"/>
      <c r="JVF808" s="49"/>
      <c r="JVG808" s="49"/>
      <c r="JVH808" s="49"/>
      <c r="JVI808" s="49"/>
      <c r="JVJ808" s="49"/>
      <c r="JVK808" s="49"/>
      <c r="JVL808" s="49"/>
      <c r="JVM808" s="49"/>
      <c r="JVN808" s="49"/>
      <c r="JVO808" s="49"/>
      <c r="JVP808" s="49"/>
      <c r="JVQ808" s="49"/>
      <c r="JVR808" s="49"/>
      <c r="JVS808" s="49"/>
      <c r="JVT808" s="49"/>
      <c r="JVU808" s="49"/>
      <c r="JVV808" s="49"/>
      <c r="JVW808" s="49"/>
      <c r="JVX808" s="49"/>
      <c r="JVY808" s="49"/>
      <c r="JVZ808" s="49"/>
      <c r="JWA808" s="49"/>
      <c r="JWB808" s="49"/>
      <c r="JWC808" s="49"/>
      <c r="JWD808" s="49"/>
      <c r="JWE808" s="49"/>
      <c r="JWF808" s="49"/>
      <c r="JWG808" s="49"/>
      <c r="JWH808" s="49"/>
      <c r="JWI808" s="49"/>
      <c r="JWJ808" s="49"/>
      <c r="JWK808" s="49"/>
      <c r="JWL808" s="49"/>
      <c r="JWM808" s="49"/>
      <c r="JWN808" s="49"/>
      <c r="JWO808" s="49"/>
      <c r="JWP808" s="49"/>
      <c r="JWQ808" s="49"/>
      <c r="JWR808" s="49"/>
      <c r="JWS808" s="49"/>
      <c r="JWT808" s="49"/>
      <c r="JWU808" s="49"/>
      <c r="JWV808" s="49"/>
      <c r="JWW808" s="49"/>
      <c r="JWX808" s="49"/>
      <c r="JWY808" s="49"/>
      <c r="JWZ808" s="49"/>
      <c r="JXA808" s="49"/>
      <c r="JXB808" s="49"/>
      <c r="JXC808" s="49"/>
      <c r="JXD808" s="49"/>
      <c r="JXE808" s="49"/>
      <c r="JXF808" s="49"/>
      <c r="JXG808" s="49"/>
      <c r="JXH808" s="49"/>
      <c r="JXI808" s="49"/>
      <c r="JXJ808" s="49"/>
      <c r="JXK808" s="49"/>
      <c r="JXL808" s="49"/>
      <c r="JXM808" s="49"/>
      <c r="JXN808" s="49"/>
      <c r="JXO808" s="49"/>
      <c r="JXP808" s="49"/>
      <c r="JXQ808" s="49"/>
      <c r="JXR808" s="49"/>
      <c r="JXS808" s="49"/>
      <c r="JXT808" s="49"/>
      <c r="JXU808" s="49"/>
      <c r="JXV808" s="49"/>
      <c r="JXW808" s="49"/>
      <c r="JXX808" s="49"/>
      <c r="JXY808" s="49"/>
      <c r="JXZ808" s="49"/>
      <c r="JYA808" s="49"/>
      <c r="JYB808" s="49"/>
      <c r="JYC808" s="49"/>
      <c r="JYD808" s="49"/>
      <c r="JYE808" s="49"/>
      <c r="JYF808" s="49"/>
      <c r="JYG808" s="49"/>
      <c r="JYH808" s="49"/>
      <c r="JYI808" s="49"/>
      <c r="JYJ808" s="49"/>
      <c r="JYK808" s="49"/>
      <c r="JYL808" s="49"/>
      <c r="JYM808" s="49"/>
      <c r="JYN808" s="49"/>
      <c r="JYO808" s="49"/>
      <c r="JYP808" s="49"/>
      <c r="JYQ808" s="49"/>
      <c r="JYR808" s="49"/>
      <c r="JYS808" s="49"/>
      <c r="JYT808" s="49"/>
      <c r="JYU808" s="49"/>
      <c r="JYV808" s="49"/>
      <c r="JYW808" s="49"/>
      <c r="JYX808" s="49"/>
      <c r="JYY808" s="49"/>
      <c r="JYZ808" s="49"/>
      <c r="JZA808" s="49"/>
      <c r="JZB808" s="49"/>
      <c r="JZC808" s="49"/>
      <c r="JZD808" s="49"/>
      <c r="JZE808" s="49"/>
      <c r="JZF808" s="49"/>
      <c r="JZG808" s="49"/>
      <c r="JZH808" s="49"/>
      <c r="JZI808" s="49"/>
      <c r="JZJ808" s="49"/>
      <c r="JZK808" s="49"/>
      <c r="JZL808" s="49"/>
      <c r="JZM808" s="49"/>
      <c r="JZN808" s="49"/>
      <c r="JZO808" s="49"/>
      <c r="JZP808" s="49"/>
      <c r="JZQ808" s="49"/>
      <c r="JZR808" s="49"/>
      <c r="JZS808" s="49"/>
      <c r="JZT808" s="49"/>
      <c r="JZU808" s="49"/>
      <c r="JZV808" s="49"/>
      <c r="JZW808" s="49"/>
      <c r="JZX808" s="49"/>
      <c r="JZY808" s="49"/>
      <c r="JZZ808" s="49"/>
      <c r="KAA808" s="49"/>
      <c r="KAB808" s="49"/>
      <c r="KAC808" s="49"/>
      <c r="KAD808" s="49"/>
      <c r="KAE808" s="49"/>
      <c r="KAF808" s="49"/>
      <c r="KAG808" s="49"/>
      <c r="KAH808" s="49"/>
      <c r="KAI808" s="49"/>
      <c r="KAJ808" s="49"/>
      <c r="KAK808" s="49"/>
      <c r="KAL808" s="49"/>
      <c r="KAM808" s="49"/>
      <c r="KAN808" s="49"/>
      <c r="KAO808" s="49"/>
      <c r="KAP808" s="49"/>
      <c r="KAQ808" s="49"/>
      <c r="KAR808" s="49"/>
      <c r="KAS808" s="49"/>
      <c r="KAT808" s="49"/>
      <c r="KAU808" s="49"/>
      <c r="KAV808" s="49"/>
      <c r="KAW808" s="49"/>
      <c r="KAX808" s="49"/>
      <c r="KAY808" s="49"/>
      <c r="KAZ808" s="49"/>
      <c r="KBA808" s="49"/>
      <c r="KBB808" s="49"/>
      <c r="KBC808" s="49"/>
      <c r="KBD808" s="49"/>
      <c r="KBE808" s="49"/>
      <c r="KBF808" s="49"/>
      <c r="KBG808" s="49"/>
      <c r="KBH808" s="49"/>
      <c r="KBI808" s="49"/>
      <c r="KBJ808" s="49"/>
      <c r="KBK808" s="49"/>
      <c r="KBL808" s="49"/>
      <c r="KBM808" s="49"/>
      <c r="KBN808" s="49"/>
      <c r="KBO808" s="49"/>
      <c r="KBP808" s="49"/>
      <c r="KBQ808" s="49"/>
      <c r="KBR808" s="49"/>
      <c r="KBS808" s="49"/>
      <c r="KBT808" s="49"/>
      <c r="KBU808" s="49"/>
      <c r="KBV808" s="49"/>
      <c r="KBW808" s="49"/>
      <c r="KBX808" s="49"/>
      <c r="KBY808" s="49"/>
      <c r="KBZ808" s="49"/>
      <c r="KCA808" s="49"/>
      <c r="KCB808" s="49"/>
      <c r="KCC808" s="49"/>
      <c r="KCD808" s="49"/>
      <c r="KCE808" s="49"/>
      <c r="KCF808" s="49"/>
      <c r="KCG808" s="49"/>
      <c r="KCH808" s="49"/>
      <c r="KCI808" s="49"/>
      <c r="KCJ808" s="49"/>
      <c r="KCK808" s="49"/>
      <c r="KCL808" s="49"/>
      <c r="KCM808" s="49"/>
      <c r="KCN808" s="49"/>
      <c r="KCO808" s="49"/>
      <c r="KCP808" s="49"/>
      <c r="KCQ808" s="49"/>
      <c r="KCR808" s="49"/>
      <c r="KCS808" s="49"/>
      <c r="KCT808" s="49"/>
      <c r="KCU808" s="49"/>
      <c r="KCV808" s="49"/>
      <c r="KCW808" s="49"/>
      <c r="KCX808" s="49"/>
      <c r="KCY808" s="49"/>
      <c r="KCZ808" s="49"/>
      <c r="KDA808" s="49"/>
      <c r="KDB808" s="49"/>
      <c r="KDC808" s="49"/>
      <c r="KDD808" s="49"/>
      <c r="KDE808" s="49"/>
      <c r="KDF808" s="49"/>
      <c r="KDG808" s="49"/>
      <c r="KDH808" s="49"/>
      <c r="KDI808" s="49"/>
      <c r="KDJ808" s="49"/>
      <c r="KDK808" s="49"/>
      <c r="KDL808" s="49"/>
      <c r="KDM808" s="49"/>
      <c r="KDN808" s="49"/>
      <c r="KDO808" s="49"/>
      <c r="KDP808" s="49"/>
      <c r="KDQ808" s="49"/>
      <c r="KDR808" s="49"/>
      <c r="KDS808" s="49"/>
      <c r="KDT808" s="49"/>
      <c r="KDU808" s="49"/>
      <c r="KDV808" s="49"/>
      <c r="KDW808" s="49"/>
      <c r="KDX808" s="49"/>
      <c r="KDY808" s="49"/>
      <c r="KDZ808" s="49"/>
      <c r="KEA808" s="49"/>
      <c r="KEB808" s="49"/>
      <c r="KEC808" s="49"/>
      <c r="KED808" s="49"/>
      <c r="KEE808" s="49"/>
      <c r="KEF808" s="49"/>
      <c r="KEG808" s="49"/>
      <c r="KEH808" s="49"/>
      <c r="KEI808" s="49"/>
      <c r="KEJ808" s="49"/>
      <c r="KEK808" s="49"/>
      <c r="KEL808" s="49"/>
      <c r="KEM808" s="49"/>
      <c r="KEN808" s="49"/>
      <c r="KEO808" s="49"/>
      <c r="KEP808" s="49"/>
      <c r="KEQ808" s="49"/>
      <c r="KER808" s="49"/>
      <c r="KES808" s="49"/>
      <c r="KET808" s="49"/>
      <c r="KEU808" s="49"/>
      <c r="KEV808" s="49"/>
      <c r="KEW808" s="49"/>
      <c r="KEX808" s="49"/>
      <c r="KEY808" s="49"/>
      <c r="KEZ808" s="49"/>
      <c r="KFA808" s="49"/>
      <c r="KFB808" s="49"/>
      <c r="KFC808" s="49"/>
      <c r="KFD808" s="49"/>
      <c r="KFE808" s="49"/>
      <c r="KFF808" s="49"/>
      <c r="KFG808" s="49"/>
      <c r="KFH808" s="49"/>
      <c r="KFI808" s="49"/>
      <c r="KFJ808" s="49"/>
      <c r="KFK808" s="49"/>
      <c r="KFL808" s="49"/>
      <c r="KFM808" s="49"/>
      <c r="KFN808" s="49"/>
      <c r="KFO808" s="49"/>
      <c r="KFP808" s="49"/>
      <c r="KFQ808" s="49"/>
      <c r="KFR808" s="49"/>
      <c r="KFS808" s="49"/>
      <c r="KFT808" s="49"/>
      <c r="KFU808" s="49"/>
      <c r="KFV808" s="49"/>
      <c r="KFW808" s="49"/>
      <c r="KFX808" s="49"/>
      <c r="KFY808" s="49"/>
      <c r="KFZ808" s="49"/>
      <c r="KGA808" s="49"/>
      <c r="KGB808" s="49"/>
      <c r="KGC808" s="49"/>
      <c r="KGD808" s="49"/>
      <c r="KGE808" s="49"/>
      <c r="KGF808" s="49"/>
      <c r="KGG808" s="49"/>
      <c r="KGH808" s="49"/>
      <c r="KGI808" s="49"/>
      <c r="KGJ808" s="49"/>
      <c r="KGK808" s="49"/>
      <c r="KGL808" s="49"/>
      <c r="KGM808" s="49"/>
      <c r="KGN808" s="49"/>
      <c r="KGO808" s="49"/>
      <c r="KGP808" s="49"/>
      <c r="KGQ808" s="49"/>
      <c r="KGR808" s="49"/>
      <c r="KGS808" s="49"/>
      <c r="KGT808" s="49"/>
      <c r="KGU808" s="49"/>
      <c r="KGV808" s="49"/>
      <c r="KGW808" s="49"/>
      <c r="KGX808" s="49"/>
      <c r="KGY808" s="49"/>
      <c r="KGZ808" s="49"/>
      <c r="KHA808" s="49"/>
      <c r="KHB808" s="49"/>
      <c r="KHC808" s="49"/>
      <c r="KHD808" s="49"/>
      <c r="KHE808" s="49"/>
      <c r="KHF808" s="49"/>
      <c r="KHG808" s="49"/>
      <c r="KHH808" s="49"/>
      <c r="KHI808" s="49"/>
      <c r="KHJ808" s="49"/>
      <c r="KHK808" s="49"/>
      <c r="KHL808" s="49"/>
      <c r="KHM808" s="49"/>
      <c r="KHN808" s="49"/>
      <c r="KHO808" s="49"/>
      <c r="KHP808" s="49"/>
      <c r="KHQ808" s="49"/>
      <c r="KHR808" s="49"/>
      <c r="KHS808" s="49"/>
      <c r="KHT808" s="49"/>
      <c r="KHU808" s="49"/>
      <c r="KHV808" s="49"/>
      <c r="KHW808" s="49"/>
      <c r="KHX808" s="49"/>
      <c r="KHY808" s="49"/>
      <c r="KHZ808" s="49"/>
      <c r="KIA808" s="49"/>
      <c r="KIB808" s="49"/>
      <c r="KIC808" s="49"/>
      <c r="KID808" s="49"/>
      <c r="KIE808" s="49"/>
      <c r="KIF808" s="49"/>
      <c r="KIG808" s="49"/>
      <c r="KIH808" s="49"/>
      <c r="KII808" s="49"/>
      <c r="KIJ808" s="49"/>
      <c r="KIK808" s="49"/>
      <c r="KIL808" s="49"/>
      <c r="KIM808" s="49"/>
      <c r="KIN808" s="49"/>
      <c r="KIO808" s="49"/>
      <c r="KIP808" s="49"/>
      <c r="KIQ808" s="49"/>
      <c r="KIR808" s="49"/>
      <c r="KIS808" s="49"/>
      <c r="KIT808" s="49"/>
      <c r="KIU808" s="49"/>
      <c r="KIV808" s="49"/>
      <c r="KIW808" s="49"/>
      <c r="KIX808" s="49"/>
      <c r="KIY808" s="49"/>
      <c r="KIZ808" s="49"/>
      <c r="KJA808" s="49"/>
      <c r="KJB808" s="49"/>
      <c r="KJC808" s="49"/>
      <c r="KJD808" s="49"/>
      <c r="KJE808" s="49"/>
      <c r="KJF808" s="49"/>
      <c r="KJG808" s="49"/>
      <c r="KJH808" s="49"/>
      <c r="KJI808" s="49"/>
      <c r="KJJ808" s="49"/>
      <c r="KJK808" s="49"/>
      <c r="KJL808" s="49"/>
      <c r="KJM808" s="49"/>
      <c r="KJN808" s="49"/>
      <c r="KJO808" s="49"/>
      <c r="KJP808" s="49"/>
      <c r="KJQ808" s="49"/>
      <c r="KJR808" s="49"/>
      <c r="KJS808" s="49"/>
      <c r="KJT808" s="49"/>
      <c r="KJU808" s="49"/>
      <c r="KJV808" s="49"/>
      <c r="KJW808" s="49"/>
      <c r="KJX808" s="49"/>
      <c r="KJY808" s="49"/>
      <c r="KJZ808" s="49"/>
      <c r="KKA808" s="49"/>
      <c r="KKB808" s="49"/>
      <c r="KKC808" s="49"/>
      <c r="KKD808" s="49"/>
      <c r="KKE808" s="49"/>
      <c r="KKF808" s="49"/>
      <c r="KKG808" s="49"/>
      <c r="KKH808" s="49"/>
      <c r="KKI808" s="49"/>
      <c r="KKJ808" s="49"/>
      <c r="KKK808" s="49"/>
      <c r="KKL808" s="49"/>
      <c r="KKM808" s="49"/>
      <c r="KKN808" s="49"/>
      <c r="KKO808" s="49"/>
      <c r="KKP808" s="49"/>
      <c r="KKQ808" s="49"/>
      <c r="KKR808" s="49"/>
      <c r="KKS808" s="49"/>
      <c r="KKT808" s="49"/>
      <c r="KKU808" s="49"/>
      <c r="KKV808" s="49"/>
      <c r="KKW808" s="49"/>
      <c r="KKX808" s="49"/>
      <c r="KKY808" s="49"/>
      <c r="KKZ808" s="49"/>
      <c r="KLA808" s="49"/>
      <c r="KLB808" s="49"/>
      <c r="KLC808" s="49"/>
      <c r="KLD808" s="49"/>
      <c r="KLE808" s="49"/>
      <c r="KLF808" s="49"/>
      <c r="KLG808" s="49"/>
      <c r="KLH808" s="49"/>
      <c r="KLI808" s="49"/>
      <c r="KLJ808" s="49"/>
      <c r="KLK808" s="49"/>
      <c r="KLL808" s="49"/>
      <c r="KLM808" s="49"/>
      <c r="KLN808" s="49"/>
      <c r="KLO808" s="49"/>
      <c r="KLP808" s="49"/>
      <c r="KLQ808" s="49"/>
      <c r="KLR808" s="49"/>
      <c r="KLS808" s="49"/>
      <c r="KLT808" s="49"/>
      <c r="KLU808" s="49"/>
      <c r="KLV808" s="49"/>
      <c r="KLW808" s="49"/>
      <c r="KLX808" s="49"/>
      <c r="KLY808" s="49"/>
      <c r="KLZ808" s="49"/>
      <c r="KMA808" s="49"/>
      <c r="KMB808" s="49"/>
      <c r="KMC808" s="49"/>
      <c r="KMD808" s="49"/>
      <c r="KME808" s="49"/>
      <c r="KMF808" s="49"/>
      <c r="KMG808" s="49"/>
      <c r="KMH808" s="49"/>
      <c r="KMI808" s="49"/>
      <c r="KMJ808" s="49"/>
      <c r="KMK808" s="49"/>
      <c r="KML808" s="49"/>
      <c r="KMM808" s="49"/>
      <c r="KMN808" s="49"/>
      <c r="KMO808" s="49"/>
      <c r="KMP808" s="49"/>
      <c r="KMQ808" s="49"/>
      <c r="KMR808" s="49"/>
      <c r="KMS808" s="49"/>
      <c r="KMT808" s="49"/>
      <c r="KMU808" s="49"/>
      <c r="KMV808" s="49"/>
      <c r="KMW808" s="49"/>
      <c r="KMX808" s="49"/>
      <c r="KMY808" s="49"/>
      <c r="KMZ808" s="49"/>
      <c r="KNA808" s="49"/>
      <c r="KNB808" s="49"/>
      <c r="KNC808" s="49"/>
      <c r="KND808" s="49"/>
      <c r="KNE808" s="49"/>
      <c r="KNF808" s="49"/>
      <c r="KNG808" s="49"/>
      <c r="KNH808" s="49"/>
      <c r="KNI808" s="49"/>
      <c r="KNJ808" s="49"/>
      <c r="KNK808" s="49"/>
      <c r="KNL808" s="49"/>
      <c r="KNM808" s="49"/>
      <c r="KNN808" s="49"/>
      <c r="KNO808" s="49"/>
      <c r="KNP808" s="49"/>
      <c r="KNQ808" s="49"/>
      <c r="KNR808" s="49"/>
      <c r="KNS808" s="49"/>
      <c r="KNT808" s="49"/>
      <c r="KNU808" s="49"/>
      <c r="KNV808" s="49"/>
      <c r="KNW808" s="49"/>
      <c r="KNX808" s="49"/>
      <c r="KNY808" s="49"/>
      <c r="KNZ808" s="49"/>
      <c r="KOA808" s="49"/>
      <c r="KOB808" s="49"/>
      <c r="KOC808" s="49"/>
      <c r="KOD808" s="49"/>
      <c r="KOE808" s="49"/>
      <c r="KOF808" s="49"/>
      <c r="KOG808" s="49"/>
      <c r="KOH808" s="49"/>
      <c r="KOI808" s="49"/>
      <c r="KOJ808" s="49"/>
      <c r="KOK808" s="49"/>
      <c r="KOL808" s="49"/>
      <c r="KOM808" s="49"/>
      <c r="KON808" s="49"/>
      <c r="KOO808" s="49"/>
      <c r="KOP808" s="49"/>
      <c r="KOQ808" s="49"/>
      <c r="KOR808" s="49"/>
      <c r="KOS808" s="49"/>
      <c r="KOT808" s="49"/>
      <c r="KOU808" s="49"/>
      <c r="KOV808" s="49"/>
      <c r="KOW808" s="49"/>
      <c r="KOX808" s="49"/>
      <c r="KOY808" s="49"/>
      <c r="KOZ808" s="49"/>
      <c r="KPA808" s="49"/>
      <c r="KPB808" s="49"/>
      <c r="KPC808" s="49"/>
      <c r="KPD808" s="49"/>
      <c r="KPE808" s="49"/>
      <c r="KPF808" s="49"/>
      <c r="KPG808" s="49"/>
      <c r="KPH808" s="49"/>
      <c r="KPI808" s="49"/>
      <c r="KPJ808" s="49"/>
      <c r="KPK808" s="49"/>
      <c r="KPL808" s="49"/>
      <c r="KPM808" s="49"/>
      <c r="KPN808" s="49"/>
      <c r="KPO808" s="49"/>
      <c r="KPP808" s="49"/>
      <c r="KPQ808" s="49"/>
      <c r="KPR808" s="49"/>
      <c r="KPS808" s="49"/>
      <c r="KPT808" s="49"/>
      <c r="KPU808" s="49"/>
      <c r="KPV808" s="49"/>
      <c r="KPW808" s="49"/>
      <c r="KPX808" s="49"/>
      <c r="KPY808" s="49"/>
      <c r="KPZ808" s="49"/>
      <c r="KQA808" s="49"/>
      <c r="KQB808" s="49"/>
      <c r="KQC808" s="49"/>
      <c r="KQD808" s="49"/>
      <c r="KQE808" s="49"/>
      <c r="KQF808" s="49"/>
      <c r="KQG808" s="49"/>
      <c r="KQH808" s="49"/>
      <c r="KQI808" s="49"/>
      <c r="KQJ808" s="49"/>
      <c r="KQK808" s="49"/>
      <c r="KQL808" s="49"/>
      <c r="KQM808" s="49"/>
      <c r="KQN808" s="49"/>
      <c r="KQO808" s="49"/>
      <c r="KQP808" s="49"/>
      <c r="KQQ808" s="49"/>
      <c r="KQR808" s="49"/>
      <c r="KQS808" s="49"/>
      <c r="KQT808" s="49"/>
      <c r="KQU808" s="49"/>
      <c r="KQV808" s="49"/>
      <c r="KQW808" s="49"/>
      <c r="KQX808" s="49"/>
      <c r="KQY808" s="49"/>
      <c r="KQZ808" s="49"/>
      <c r="KRA808" s="49"/>
      <c r="KRB808" s="49"/>
      <c r="KRC808" s="49"/>
      <c r="KRD808" s="49"/>
      <c r="KRE808" s="49"/>
      <c r="KRF808" s="49"/>
      <c r="KRG808" s="49"/>
      <c r="KRH808" s="49"/>
      <c r="KRI808" s="49"/>
      <c r="KRJ808" s="49"/>
      <c r="KRK808" s="49"/>
      <c r="KRL808" s="49"/>
      <c r="KRM808" s="49"/>
      <c r="KRN808" s="49"/>
      <c r="KRO808" s="49"/>
      <c r="KRP808" s="49"/>
      <c r="KRQ808" s="49"/>
      <c r="KRR808" s="49"/>
      <c r="KRS808" s="49"/>
      <c r="KRT808" s="49"/>
      <c r="KRU808" s="49"/>
      <c r="KRV808" s="49"/>
      <c r="KRW808" s="49"/>
      <c r="KRX808" s="49"/>
      <c r="KRY808" s="49"/>
      <c r="KRZ808" s="49"/>
      <c r="KSA808" s="49"/>
      <c r="KSB808" s="49"/>
      <c r="KSC808" s="49"/>
      <c r="KSD808" s="49"/>
      <c r="KSE808" s="49"/>
      <c r="KSF808" s="49"/>
      <c r="KSG808" s="49"/>
      <c r="KSH808" s="49"/>
      <c r="KSI808" s="49"/>
      <c r="KSJ808" s="49"/>
      <c r="KSK808" s="49"/>
      <c r="KSL808" s="49"/>
      <c r="KSM808" s="49"/>
      <c r="KSN808" s="49"/>
      <c r="KSO808" s="49"/>
      <c r="KSP808" s="49"/>
      <c r="KSQ808" s="49"/>
      <c r="KSR808" s="49"/>
      <c r="KSS808" s="49"/>
      <c r="KST808" s="49"/>
      <c r="KSU808" s="49"/>
      <c r="KSV808" s="49"/>
      <c r="KSW808" s="49"/>
      <c r="KSX808" s="49"/>
      <c r="KSY808" s="49"/>
      <c r="KSZ808" s="49"/>
      <c r="KTA808" s="49"/>
      <c r="KTB808" s="49"/>
      <c r="KTC808" s="49"/>
      <c r="KTD808" s="49"/>
      <c r="KTE808" s="49"/>
      <c r="KTF808" s="49"/>
      <c r="KTG808" s="49"/>
      <c r="KTH808" s="49"/>
      <c r="KTI808" s="49"/>
      <c r="KTJ808" s="49"/>
      <c r="KTK808" s="49"/>
      <c r="KTL808" s="49"/>
      <c r="KTM808" s="49"/>
      <c r="KTN808" s="49"/>
      <c r="KTO808" s="49"/>
      <c r="KTP808" s="49"/>
      <c r="KTQ808" s="49"/>
      <c r="KTR808" s="49"/>
      <c r="KTS808" s="49"/>
      <c r="KTT808" s="49"/>
      <c r="KTU808" s="49"/>
      <c r="KTV808" s="49"/>
      <c r="KTW808" s="49"/>
      <c r="KTX808" s="49"/>
      <c r="KTY808" s="49"/>
      <c r="KTZ808" s="49"/>
      <c r="KUA808" s="49"/>
      <c r="KUB808" s="49"/>
      <c r="KUC808" s="49"/>
      <c r="KUD808" s="49"/>
      <c r="KUE808" s="49"/>
      <c r="KUF808" s="49"/>
      <c r="KUG808" s="49"/>
      <c r="KUH808" s="49"/>
      <c r="KUI808" s="49"/>
      <c r="KUJ808" s="49"/>
      <c r="KUK808" s="49"/>
      <c r="KUL808" s="49"/>
      <c r="KUM808" s="49"/>
      <c r="KUN808" s="49"/>
      <c r="KUO808" s="49"/>
      <c r="KUP808" s="49"/>
      <c r="KUQ808" s="49"/>
      <c r="KUR808" s="49"/>
      <c r="KUS808" s="49"/>
      <c r="KUT808" s="49"/>
      <c r="KUU808" s="49"/>
      <c r="KUV808" s="49"/>
      <c r="KUW808" s="49"/>
      <c r="KUX808" s="49"/>
      <c r="KUY808" s="49"/>
      <c r="KUZ808" s="49"/>
      <c r="KVA808" s="49"/>
      <c r="KVB808" s="49"/>
      <c r="KVC808" s="49"/>
      <c r="KVD808" s="49"/>
      <c r="KVE808" s="49"/>
      <c r="KVF808" s="49"/>
      <c r="KVG808" s="49"/>
      <c r="KVH808" s="49"/>
      <c r="KVI808" s="49"/>
      <c r="KVJ808" s="49"/>
      <c r="KVK808" s="49"/>
      <c r="KVL808" s="49"/>
      <c r="KVM808" s="49"/>
      <c r="KVN808" s="49"/>
      <c r="KVO808" s="49"/>
      <c r="KVP808" s="49"/>
      <c r="KVQ808" s="49"/>
      <c r="KVR808" s="49"/>
      <c r="KVS808" s="49"/>
      <c r="KVT808" s="49"/>
      <c r="KVU808" s="49"/>
      <c r="KVV808" s="49"/>
      <c r="KVW808" s="49"/>
      <c r="KVX808" s="49"/>
      <c r="KVY808" s="49"/>
      <c r="KVZ808" s="49"/>
      <c r="KWA808" s="49"/>
      <c r="KWB808" s="49"/>
      <c r="KWC808" s="49"/>
      <c r="KWD808" s="49"/>
      <c r="KWE808" s="49"/>
      <c r="KWF808" s="49"/>
      <c r="KWG808" s="49"/>
      <c r="KWH808" s="49"/>
      <c r="KWI808" s="49"/>
      <c r="KWJ808" s="49"/>
      <c r="KWK808" s="49"/>
      <c r="KWL808" s="49"/>
      <c r="KWM808" s="49"/>
      <c r="KWN808" s="49"/>
      <c r="KWO808" s="49"/>
      <c r="KWP808" s="49"/>
      <c r="KWQ808" s="49"/>
      <c r="KWR808" s="49"/>
      <c r="KWS808" s="49"/>
      <c r="KWT808" s="49"/>
      <c r="KWU808" s="49"/>
      <c r="KWV808" s="49"/>
      <c r="KWW808" s="49"/>
      <c r="KWX808" s="49"/>
      <c r="KWY808" s="49"/>
      <c r="KWZ808" s="49"/>
      <c r="KXA808" s="49"/>
      <c r="KXB808" s="49"/>
      <c r="KXC808" s="49"/>
      <c r="KXD808" s="49"/>
      <c r="KXE808" s="49"/>
      <c r="KXF808" s="49"/>
      <c r="KXG808" s="49"/>
      <c r="KXH808" s="49"/>
      <c r="KXI808" s="49"/>
      <c r="KXJ808" s="49"/>
      <c r="KXK808" s="49"/>
      <c r="KXL808" s="49"/>
      <c r="KXM808" s="49"/>
      <c r="KXN808" s="49"/>
      <c r="KXO808" s="49"/>
      <c r="KXP808" s="49"/>
      <c r="KXQ808" s="49"/>
      <c r="KXR808" s="49"/>
      <c r="KXS808" s="49"/>
      <c r="KXT808" s="49"/>
      <c r="KXU808" s="49"/>
      <c r="KXV808" s="49"/>
      <c r="KXW808" s="49"/>
      <c r="KXX808" s="49"/>
      <c r="KXY808" s="49"/>
      <c r="KXZ808" s="49"/>
      <c r="KYA808" s="49"/>
      <c r="KYB808" s="49"/>
      <c r="KYC808" s="49"/>
      <c r="KYD808" s="49"/>
      <c r="KYE808" s="49"/>
      <c r="KYF808" s="49"/>
      <c r="KYG808" s="49"/>
      <c r="KYH808" s="49"/>
      <c r="KYI808" s="49"/>
      <c r="KYJ808" s="49"/>
      <c r="KYK808" s="49"/>
      <c r="KYL808" s="49"/>
      <c r="KYM808" s="49"/>
      <c r="KYN808" s="49"/>
      <c r="KYO808" s="49"/>
      <c r="KYP808" s="49"/>
      <c r="KYQ808" s="49"/>
      <c r="KYR808" s="49"/>
      <c r="KYS808" s="49"/>
      <c r="KYT808" s="49"/>
      <c r="KYU808" s="49"/>
      <c r="KYV808" s="49"/>
      <c r="KYW808" s="49"/>
      <c r="KYX808" s="49"/>
      <c r="KYY808" s="49"/>
      <c r="KYZ808" s="49"/>
      <c r="KZA808" s="49"/>
      <c r="KZB808" s="49"/>
      <c r="KZC808" s="49"/>
      <c r="KZD808" s="49"/>
      <c r="KZE808" s="49"/>
      <c r="KZF808" s="49"/>
      <c r="KZG808" s="49"/>
      <c r="KZH808" s="49"/>
      <c r="KZI808" s="49"/>
      <c r="KZJ808" s="49"/>
      <c r="KZK808" s="49"/>
      <c r="KZL808" s="49"/>
      <c r="KZM808" s="49"/>
      <c r="KZN808" s="49"/>
      <c r="KZO808" s="49"/>
      <c r="KZP808" s="49"/>
      <c r="KZQ808" s="49"/>
      <c r="KZR808" s="49"/>
      <c r="KZS808" s="49"/>
      <c r="KZT808" s="49"/>
      <c r="KZU808" s="49"/>
      <c r="KZV808" s="49"/>
      <c r="KZW808" s="49"/>
      <c r="KZX808" s="49"/>
      <c r="KZY808" s="49"/>
      <c r="KZZ808" s="49"/>
      <c r="LAA808" s="49"/>
      <c r="LAB808" s="49"/>
      <c r="LAC808" s="49"/>
      <c r="LAD808" s="49"/>
      <c r="LAE808" s="49"/>
      <c r="LAF808" s="49"/>
      <c r="LAG808" s="49"/>
      <c r="LAH808" s="49"/>
      <c r="LAI808" s="49"/>
      <c r="LAJ808" s="49"/>
      <c r="LAK808" s="49"/>
      <c r="LAL808" s="49"/>
      <c r="LAM808" s="49"/>
      <c r="LAN808" s="49"/>
      <c r="LAO808" s="49"/>
      <c r="LAP808" s="49"/>
      <c r="LAQ808" s="49"/>
      <c r="LAR808" s="49"/>
      <c r="LAS808" s="49"/>
      <c r="LAT808" s="49"/>
      <c r="LAU808" s="49"/>
      <c r="LAV808" s="49"/>
      <c r="LAW808" s="49"/>
      <c r="LAX808" s="49"/>
      <c r="LAY808" s="49"/>
      <c r="LAZ808" s="49"/>
      <c r="LBA808" s="49"/>
      <c r="LBB808" s="49"/>
      <c r="LBC808" s="49"/>
      <c r="LBD808" s="49"/>
      <c r="LBE808" s="49"/>
      <c r="LBF808" s="49"/>
      <c r="LBG808" s="49"/>
      <c r="LBH808" s="49"/>
      <c r="LBI808" s="49"/>
      <c r="LBJ808" s="49"/>
      <c r="LBK808" s="49"/>
      <c r="LBL808" s="49"/>
      <c r="LBM808" s="49"/>
      <c r="LBN808" s="49"/>
      <c r="LBO808" s="49"/>
      <c r="LBP808" s="49"/>
      <c r="LBQ808" s="49"/>
      <c r="LBR808" s="49"/>
      <c r="LBS808" s="49"/>
      <c r="LBT808" s="49"/>
      <c r="LBU808" s="49"/>
      <c r="LBV808" s="49"/>
      <c r="LBW808" s="49"/>
      <c r="LBX808" s="49"/>
      <c r="LBY808" s="49"/>
      <c r="LBZ808" s="49"/>
      <c r="LCA808" s="49"/>
      <c r="LCB808" s="49"/>
      <c r="LCC808" s="49"/>
      <c r="LCD808" s="49"/>
      <c r="LCE808" s="49"/>
      <c r="LCF808" s="49"/>
      <c r="LCG808" s="49"/>
      <c r="LCH808" s="49"/>
      <c r="LCI808" s="49"/>
      <c r="LCJ808" s="49"/>
      <c r="LCK808" s="49"/>
      <c r="LCL808" s="49"/>
      <c r="LCM808" s="49"/>
      <c r="LCN808" s="49"/>
      <c r="LCO808" s="49"/>
      <c r="LCP808" s="49"/>
      <c r="LCQ808" s="49"/>
      <c r="LCR808" s="49"/>
      <c r="LCS808" s="49"/>
      <c r="LCT808" s="49"/>
      <c r="LCU808" s="49"/>
      <c r="LCV808" s="49"/>
      <c r="LCW808" s="49"/>
      <c r="LCX808" s="49"/>
      <c r="LCY808" s="49"/>
      <c r="LCZ808" s="49"/>
      <c r="LDA808" s="49"/>
      <c r="LDB808" s="49"/>
      <c r="LDC808" s="49"/>
      <c r="LDD808" s="49"/>
      <c r="LDE808" s="49"/>
      <c r="LDF808" s="49"/>
      <c r="LDG808" s="49"/>
      <c r="LDH808" s="49"/>
      <c r="LDI808" s="49"/>
      <c r="LDJ808" s="49"/>
      <c r="LDK808" s="49"/>
      <c r="LDL808" s="49"/>
      <c r="LDM808" s="49"/>
      <c r="LDN808" s="49"/>
      <c r="LDO808" s="49"/>
      <c r="LDP808" s="49"/>
      <c r="LDQ808" s="49"/>
      <c r="LDR808" s="49"/>
      <c r="LDS808" s="49"/>
      <c r="LDT808" s="49"/>
      <c r="LDU808" s="49"/>
      <c r="LDV808" s="49"/>
      <c r="LDW808" s="49"/>
      <c r="LDX808" s="49"/>
      <c r="LDY808" s="49"/>
      <c r="LDZ808" s="49"/>
      <c r="LEA808" s="49"/>
      <c r="LEB808" s="49"/>
      <c r="LEC808" s="49"/>
      <c r="LED808" s="49"/>
      <c r="LEE808" s="49"/>
      <c r="LEF808" s="49"/>
      <c r="LEG808" s="49"/>
      <c r="LEH808" s="49"/>
      <c r="LEI808" s="49"/>
      <c r="LEJ808" s="49"/>
      <c r="LEK808" s="49"/>
      <c r="LEL808" s="49"/>
      <c r="LEM808" s="49"/>
      <c r="LEN808" s="49"/>
      <c r="LEO808" s="49"/>
      <c r="LEP808" s="49"/>
      <c r="LEQ808" s="49"/>
      <c r="LER808" s="49"/>
      <c r="LES808" s="49"/>
      <c r="LET808" s="49"/>
      <c r="LEU808" s="49"/>
      <c r="LEV808" s="49"/>
      <c r="LEW808" s="49"/>
      <c r="LEX808" s="49"/>
      <c r="LEY808" s="49"/>
      <c r="LEZ808" s="49"/>
      <c r="LFA808" s="49"/>
      <c r="LFB808" s="49"/>
      <c r="LFC808" s="49"/>
      <c r="LFD808" s="49"/>
      <c r="LFE808" s="49"/>
      <c r="LFF808" s="49"/>
      <c r="LFG808" s="49"/>
      <c r="LFH808" s="49"/>
      <c r="LFI808" s="49"/>
      <c r="LFJ808" s="49"/>
      <c r="LFK808" s="49"/>
      <c r="LFL808" s="49"/>
      <c r="LFM808" s="49"/>
      <c r="LFN808" s="49"/>
      <c r="LFO808" s="49"/>
      <c r="LFP808" s="49"/>
      <c r="LFQ808" s="49"/>
      <c r="LFR808" s="49"/>
      <c r="LFS808" s="49"/>
      <c r="LFT808" s="49"/>
      <c r="LFU808" s="49"/>
      <c r="LFV808" s="49"/>
      <c r="LFW808" s="49"/>
      <c r="LFX808" s="49"/>
      <c r="LFY808" s="49"/>
      <c r="LFZ808" s="49"/>
      <c r="LGA808" s="49"/>
      <c r="LGB808" s="49"/>
      <c r="LGC808" s="49"/>
      <c r="LGD808" s="49"/>
      <c r="LGE808" s="49"/>
      <c r="LGF808" s="49"/>
      <c r="LGG808" s="49"/>
      <c r="LGH808" s="49"/>
      <c r="LGI808" s="49"/>
      <c r="LGJ808" s="49"/>
      <c r="LGK808" s="49"/>
      <c r="LGL808" s="49"/>
      <c r="LGM808" s="49"/>
      <c r="LGN808" s="49"/>
      <c r="LGO808" s="49"/>
      <c r="LGP808" s="49"/>
      <c r="LGQ808" s="49"/>
      <c r="LGR808" s="49"/>
      <c r="LGS808" s="49"/>
      <c r="LGT808" s="49"/>
      <c r="LGU808" s="49"/>
      <c r="LGV808" s="49"/>
      <c r="LGW808" s="49"/>
      <c r="LGX808" s="49"/>
      <c r="LGY808" s="49"/>
      <c r="LGZ808" s="49"/>
      <c r="LHA808" s="49"/>
      <c r="LHB808" s="49"/>
      <c r="LHC808" s="49"/>
      <c r="LHD808" s="49"/>
      <c r="LHE808" s="49"/>
      <c r="LHF808" s="49"/>
      <c r="LHG808" s="49"/>
      <c r="LHH808" s="49"/>
      <c r="LHI808" s="49"/>
      <c r="LHJ808" s="49"/>
      <c r="LHK808" s="49"/>
      <c r="LHL808" s="49"/>
      <c r="LHM808" s="49"/>
      <c r="LHN808" s="49"/>
      <c r="LHO808" s="49"/>
      <c r="LHP808" s="49"/>
      <c r="LHQ808" s="49"/>
      <c r="LHR808" s="49"/>
      <c r="LHS808" s="49"/>
      <c r="LHT808" s="49"/>
      <c r="LHU808" s="49"/>
      <c r="LHV808" s="49"/>
      <c r="LHW808" s="49"/>
      <c r="LHX808" s="49"/>
      <c r="LHY808" s="49"/>
      <c r="LHZ808" s="49"/>
      <c r="LIA808" s="49"/>
      <c r="LIB808" s="49"/>
      <c r="LIC808" s="49"/>
      <c r="LID808" s="49"/>
      <c r="LIE808" s="49"/>
      <c r="LIF808" s="49"/>
      <c r="LIG808" s="49"/>
      <c r="LIH808" s="49"/>
      <c r="LII808" s="49"/>
      <c r="LIJ808" s="49"/>
      <c r="LIK808" s="49"/>
      <c r="LIL808" s="49"/>
      <c r="LIM808" s="49"/>
      <c r="LIN808" s="49"/>
      <c r="LIO808" s="49"/>
      <c r="LIP808" s="49"/>
      <c r="LIQ808" s="49"/>
      <c r="LIR808" s="49"/>
      <c r="LIS808" s="49"/>
      <c r="LIT808" s="49"/>
      <c r="LIU808" s="49"/>
      <c r="LIV808" s="49"/>
      <c r="LIW808" s="49"/>
      <c r="LIX808" s="49"/>
      <c r="LIY808" s="49"/>
      <c r="LIZ808" s="49"/>
      <c r="LJA808" s="49"/>
      <c r="LJB808" s="49"/>
      <c r="LJC808" s="49"/>
      <c r="LJD808" s="49"/>
      <c r="LJE808" s="49"/>
      <c r="LJF808" s="49"/>
      <c r="LJG808" s="49"/>
      <c r="LJH808" s="49"/>
      <c r="LJI808" s="49"/>
      <c r="LJJ808" s="49"/>
      <c r="LJK808" s="49"/>
      <c r="LJL808" s="49"/>
      <c r="LJM808" s="49"/>
      <c r="LJN808" s="49"/>
      <c r="LJO808" s="49"/>
      <c r="LJP808" s="49"/>
      <c r="LJQ808" s="49"/>
      <c r="LJR808" s="49"/>
      <c r="LJS808" s="49"/>
      <c r="LJT808" s="49"/>
      <c r="LJU808" s="49"/>
      <c r="LJV808" s="49"/>
      <c r="LJW808" s="49"/>
      <c r="LJX808" s="49"/>
      <c r="LJY808" s="49"/>
      <c r="LJZ808" s="49"/>
      <c r="LKA808" s="49"/>
      <c r="LKB808" s="49"/>
      <c r="LKC808" s="49"/>
      <c r="LKD808" s="49"/>
      <c r="LKE808" s="49"/>
      <c r="LKF808" s="49"/>
      <c r="LKG808" s="49"/>
      <c r="LKH808" s="49"/>
      <c r="LKI808" s="49"/>
      <c r="LKJ808" s="49"/>
      <c r="LKK808" s="49"/>
      <c r="LKL808" s="49"/>
      <c r="LKM808" s="49"/>
      <c r="LKN808" s="49"/>
      <c r="LKO808" s="49"/>
      <c r="LKP808" s="49"/>
      <c r="LKQ808" s="49"/>
      <c r="LKR808" s="49"/>
      <c r="LKS808" s="49"/>
      <c r="LKT808" s="49"/>
      <c r="LKU808" s="49"/>
      <c r="LKV808" s="49"/>
      <c r="LKW808" s="49"/>
      <c r="LKX808" s="49"/>
      <c r="LKY808" s="49"/>
      <c r="LKZ808" s="49"/>
      <c r="LLA808" s="49"/>
      <c r="LLB808" s="49"/>
      <c r="LLC808" s="49"/>
      <c r="LLD808" s="49"/>
      <c r="LLE808" s="49"/>
      <c r="LLF808" s="49"/>
      <c r="LLG808" s="49"/>
      <c r="LLH808" s="49"/>
      <c r="LLI808" s="49"/>
      <c r="LLJ808" s="49"/>
      <c r="LLK808" s="49"/>
      <c r="LLL808" s="49"/>
      <c r="LLM808" s="49"/>
      <c r="LLN808" s="49"/>
      <c r="LLO808" s="49"/>
      <c r="LLP808" s="49"/>
      <c r="LLQ808" s="49"/>
      <c r="LLR808" s="49"/>
      <c r="LLS808" s="49"/>
      <c r="LLT808" s="49"/>
      <c r="LLU808" s="49"/>
      <c r="LLV808" s="49"/>
      <c r="LLW808" s="49"/>
      <c r="LLX808" s="49"/>
      <c r="LLY808" s="49"/>
      <c r="LLZ808" s="49"/>
      <c r="LMA808" s="49"/>
      <c r="LMB808" s="49"/>
      <c r="LMC808" s="49"/>
      <c r="LMD808" s="49"/>
      <c r="LME808" s="49"/>
      <c r="LMF808" s="49"/>
      <c r="LMG808" s="49"/>
      <c r="LMH808" s="49"/>
      <c r="LMI808" s="49"/>
      <c r="LMJ808" s="49"/>
      <c r="LMK808" s="49"/>
      <c r="LML808" s="49"/>
      <c r="LMM808" s="49"/>
      <c r="LMN808" s="49"/>
      <c r="LMO808" s="49"/>
      <c r="LMP808" s="49"/>
      <c r="LMQ808" s="49"/>
      <c r="LMR808" s="49"/>
      <c r="LMS808" s="49"/>
      <c r="LMT808" s="49"/>
      <c r="LMU808" s="49"/>
      <c r="LMV808" s="49"/>
      <c r="LMW808" s="49"/>
      <c r="LMX808" s="49"/>
      <c r="LMY808" s="49"/>
      <c r="LMZ808" s="49"/>
      <c r="LNA808" s="49"/>
      <c r="LNB808" s="49"/>
      <c r="LNC808" s="49"/>
      <c r="LND808" s="49"/>
      <c r="LNE808" s="49"/>
      <c r="LNF808" s="49"/>
      <c r="LNG808" s="49"/>
      <c r="LNH808" s="49"/>
      <c r="LNI808" s="49"/>
      <c r="LNJ808" s="49"/>
      <c r="LNK808" s="49"/>
      <c r="LNL808" s="49"/>
      <c r="LNM808" s="49"/>
      <c r="LNN808" s="49"/>
      <c r="LNO808" s="49"/>
      <c r="LNP808" s="49"/>
      <c r="LNQ808" s="49"/>
      <c r="LNR808" s="49"/>
      <c r="LNS808" s="49"/>
      <c r="LNT808" s="49"/>
      <c r="LNU808" s="49"/>
      <c r="LNV808" s="49"/>
      <c r="LNW808" s="49"/>
      <c r="LNX808" s="49"/>
      <c r="LNY808" s="49"/>
      <c r="LNZ808" s="49"/>
      <c r="LOA808" s="49"/>
      <c r="LOB808" s="49"/>
      <c r="LOC808" s="49"/>
      <c r="LOD808" s="49"/>
      <c r="LOE808" s="49"/>
      <c r="LOF808" s="49"/>
      <c r="LOG808" s="49"/>
      <c r="LOH808" s="49"/>
      <c r="LOI808" s="49"/>
      <c r="LOJ808" s="49"/>
      <c r="LOK808" s="49"/>
      <c r="LOL808" s="49"/>
      <c r="LOM808" s="49"/>
      <c r="LON808" s="49"/>
      <c r="LOO808" s="49"/>
      <c r="LOP808" s="49"/>
      <c r="LOQ808" s="49"/>
      <c r="LOR808" s="49"/>
      <c r="LOS808" s="49"/>
      <c r="LOT808" s="49"/>
      <c r="LOU808" s="49"/>
      <c r="LOV808" s="49"/>
      <c r="LOW808" s="49"/>
      <c r="LOX808" s="49"/>
      <c r="LOY808" s="49"/>
      <c r="LOZ808" s="49"/>
      <c r="LPA808" s="49"/>
      <c r="LPB808" s="49"/>
      <c r="LPC808" s="49"/>
      <c r="LPD808" s="49"/>
      <c r="LPE808" s="49"/>
      <c r="LPF808" s="49"/>
      <c r="LPG808" s="49"/>
      <c r="LPH808" s="49"/>
      <c r="LPI808" s="49"/>
      <c r="LPJ808" s="49"/>
      <c r="LPK808" s="49"/>
      <c r="LPL808" s="49"/>
      <c r="LPM808" s="49"/>
      <c r="LPN808" s="49"/>
      <c r="LPO808" s="49"/>
      <c r="LPP808" s="49"/>
      <c r="LPQ808" s="49"/>
      <c r="LPR808" s="49"/>
      <c r="LPS808" s="49"/>
      <c r="LPT808" s="49"/>
      <c r="LPU808" s="49"/>
      <c r="LPV808" s="49"/>
      <c r="LPW808" s="49"/>
      <c r="LPX808" s="49"/>
      <c r="LPY808" s="49"/>
      <c r="LPZ808" s="49"/>
      <c r="LQA808" s="49"/>
      <c r="LQB808" s="49"/>
      <c r="LQC808" s="49"/>
      <c r="LQD808" s="49"/>
      <c r="LQE808" s="49"/>
      <c r="LQF808" s="49"/>
      <c r="LQG808" s="49"/>
      <c r="LQH808" s="49"/>
      <c r="LQI808" s="49"/>
      <c r="LQJ808" s="49"/>
      <c r="LQK808" s="49"/>
      <c r="LQL808" s="49"/>
      <c r="LQM808" s="49"/>
      <c r="LQN808" s="49"/>
      <c r="LQO808" s="49"/>
      <c r="LQP808" s="49"/>
      <c r="LQQ808" s="49"/>
      <c r="LQR808" s="49"/>
      <c r="LQS808" s="49"/>
      <c r="LQT808" s="49"/>
      <c r="LQU808" s="49"/>
      <c r="LQV808" s="49"/>
      <c r="LQW808" s="49"/>
      <c r="LQX808" s="49"/>
      <c r="LQY808" s="49"/>
      <c r="LQZ808" s="49"/>
      <c r="LRA808" s="49"/>
      <c r="LRB808" s="49"/>
      <c r="LRC808" s="49"/>
      <c r="LRD808" s="49"/>
      <c r="LRE808" s="49"/>
      <c r="LRF808" s="49"/>
      <c r="LRG808" s="49"/>
      <c r="LRH808" s="49"/>
      <c r="LRI808" s="49"/>
      <c r="LRJ808" s="49"/>
      <c r="LRK808" s="49"/>
      <c r="LRL808" s="49"/>
      <c r="LRM808" s="49"/>
      <c r="LRN808" s="49"/>
      <c r="LRO808" s="49"/>
      <c r="LRP808" s="49"/>
      <c r="LRQ808" s="49"/>
      <c r="LRR808" s="49"/>
      <c r="LRS808" s="49"/>
      <c r="LRT808" s="49"/>
      <c r="LRU808" s="49"/>
      <c r="LRV808" s="49"/>
      <c r="LRW808" s="49"/>
      <c r="LRX808" s="49"/>
      <c r="LRY808" s="49"/>
      <c r="LRZ808" s="49"/>
      <c r="LSA808" s="49"/>
      <c r="LSB808" s="49"/>
      <c r="LSC808" s="49"/>
      <c r="LSD808" s="49"/>
      <c r="LSE808" s="49"/>
      <c r="LSF808" s="49"/>
      <c r="LSG808" s="49"/>
      <c r="LSH808" s="49"/>
      <c r="LSI808" s="49"/>
      <c r="LSJ808" s="49"/>
      <c r="LSK808" s="49"/>
      <c r="LSL808" s="49"/>
      <c r="LSM808" s="49"/>
      <c r="LSN808" s="49"/>
      <c r="LSO808" s="49"/>
      <c r="LSP808" s="49"/>
      <c r="LSQ808" s="49"/>
      <c r="LSR808" s="49"/>
      <c r="LSS808" s="49"/>
      <c r="LST808" s="49"/>
      <c r="LSU808" s="49"/>
      <c r="LSV808" s="49"/>
      <c r="LSW808" s="49"/>
      <c r="LSX808" s="49"/>
      <c r="LSY808" s="49"/>
      <c r="LSZ808" s="49"/>
      <c r="LTA808" s="49"/>
      <c r="LTB808" s="49"/>
      <c r="LTC808" s="49"/>
      <c r="LTD808" s="49"/>
      <c r="LTE808" s="49"/>
      <c r="LTF808" s="49"/>
      <c r="LTG808" s="49"/>
      <c r="LTH808" s="49"/>
      <c r="LTI808" s="49"/>
      <c r="LTJ808" s="49"/>
      <c r="LTK808" s="49"/>
      <c r="LTL808" s="49"/>
      <c r="LTM808" s="49"/>
      <c r="LTN808" s="49"/>
      <c r="LTO808" s="49"/>
      <c r="LTP808" s="49"/>
      <c r="LTQ808" s="49"/>
      <c r="LTR808" s="49"/>
      <c r="LTS808" s="49"/>
      <c r="LTT808" s="49"/>
      <c r="LTU808" s="49"/>
      <c r="LTV808" s="49"/>
      <c r="LTW808" s="49"/>
      <c r="LTX808" s="49"/>
      <c r="LTY808" s="49"/>
      <c r="LTZ808" s="49"/>
      <c r="LUA808" s="49"/>
      <c r="LUB808" s="49"/>
      <c r="LUC808" s="49"/>
      <c r="LUD808" s="49"/>
      <c r="LUE808" s="49"/>
      <c r="LUF808" s="49"/>
      <c r="LUG808" s="49"/>
      <c r="LUH808" s="49"/>
      <c r="LUI808" s="49"/>
      <c r="LUJ808" s="49"/>
      <c r="LUK808" s="49"/>
      <c r="LUL808" s="49"/>
      <c r="LUM808" s="49"/>
      <c r="LUN808" s="49"/>
      <c r="LUO808" s="49"/>
      <c r="LUP808" s="49"/>
      <c r="LUQ808" s="49"/>
      <c r="LUR808" s="49"/>
      <c r="LUS808" s="49"/>
      <c r="LUT808" s="49"/>
      <c r="LUU808" s="49"/>
      <c r="LUV808" s="49"/>
      <c r="LUW808" s="49"/>
      <c r="LUX808" s="49"/>
      <c r="LUY808" s="49"/>
      <c r="LUZ808" s="49"/>
      <c r="LVA808" s="49"/>
      <c r="LVB808" s="49"/>
      <c r="LVC808" s="49"/>
      <c r="LVD808" s="49"/>
      <c r="LVE808" s="49"/>
      <c r="LVF808" s="49"/>
      <c r="LVG808" s="49"/>
      <c r="LVH808" s="49"/>
      <c r="LVI808" s="49"/>
      <c r="LVJ808" s="49"/>
      <c r="LVK808" s="49"/>
      <c r="LVL808" s="49"/>
      <c r="LVM808" s="49"/>
      <c r="LVN808" s="49"/>
      <c r="LVO808" s="49"/>
      <c r="LVP808" s="49"/>
      <c r="LVQ808" s="49"/>
      <c r="LVR808" s="49"/>
      <c r="LVS808" s="49"/>
      <c r="LVT808" s="49"/>
      <c r="LVU808" s="49"/>
      <c r="LVV808" s="49"/>
      <c r="LVW808" s="49"/>
      <c r="LVX808" s="49"/>
      <c r="LVY808" s="49"/>
      <c r="LVZ808" s="49"/>
      <c r="LWA808" s="49"/>
      <c r="LWB808" s="49"/>
      <c r="LWC808" s="49"/>
      <c r="LWD808" s="49"/>
      <c r="LWE808" s="49"/>
      <c r="LWF808" s="49"/>
      <c r="LWG808" s="49"/>
      <c r="LWH808" s="49"/>
      <c r="LWI808" s="49"/>
      <c r="LWJ808" s="49"/>
      <c r="LWK808" s="49"/>
      <c r="LWL808" s="49"/>
      <c r="LWM808" s="49"/>
      <c r="LWN808" s="49"/>
      <c r="LWO808" s="49"/>
      <c r="LWP808" s="49"/>
      <c r="LWQ808" s="49"/>
      <c r="LWR808" s="49"/>
      <c r="LWS808" s="49"/>
      <c r="LWT808" s="49"/>
      <c r="LWU808" s="49"/>
      <c r="LWV808" s="49"/>
      <c r="LWW808" s="49"/>
      <c r="LWX808" s="49"/>
      <c r="LWY808" s="49"/>
      <c r="LWZ808" s="49"/>
      <c r="LXA808" s="49"/>
      <c r="LXB808" s="49"/>
      <c r="LXC808" s="49"/>
      <c r="LXD808" s="49"/>
      <c r="LXE808" s="49"/>
      <c r="LXF808" s="49"/>
      <c r="LXG808" s="49"/>
      <c r="LXH808" s="49"/>
      <c r="LXI808" s="49"/>
      <c r="LXJ808" s="49"/>
      <c r="LXK808" s="49"/>
      <c r="LXL808" s="49"/>
      <c r="LXM808" s="49"/>
      <c r="LXN808" s="49"/>
      <c r="LXO808" s="49"/>
      <c r="LXP808" s="49"/>
      <c r="LXQ808" s="49"/>
      <c r="LXR808" s="49"/>
      <c r="LXS808" s="49"/>
      <c r="LXT808" s="49"/>
      <c r="LXU808" s="49"/>
      <c r="LXV808" s="49"/>
      <c r="LXW808" s="49"/>
      <c r="LXX808" s="49"/>
      <c r="LXY808" s="49"/>
      <c r="LXZ808" s="49"/>
      <c r="LYA808" s="49"/>
      <c r="LYB808" s="49"/>
      <c r="LYC808" s="49"/>
      <c r="LYD808" s="49"/>
      <c r="LYE808" s="49"/>
      <c r="LYF808" s="49"/>
      <c r="LYG808" s="49"/>
      <c r="LYH808" s="49"/>
      <c r="LYI808" s="49"/>
      <c r="LYJ808" s="49"/>
      <c r="LYK808" s="49"/>
      <c r="LYL808" s="49"/>
      <c r="LYM808" s="49"/>
      <c r="LYN808" s="49"/>
      <c r="LYO808" s="49"/>
      <c r="LYP808" s="49"/>
      <c r="LYQ808" s="49"/>
      <c r="LYR808" s="49"/>
      <c r="LYS808" s="49"/>
      <c r="LYT808" s="49"/>
      <c r="LYU808" s="49"/>
      <c r="LYV808" s="49"/>
      <c r="LYW808" s="49"/>
      <c r="LYX808" s="49"/>
      <c r="LYY808" s="49"/>
      <c r="LYZ808" s="49"/>
      <c r="LZA808" s="49"/>
      <c r="LZB808" s="49"/>
      <c r="LZC808" s="49"/>
      <c r="LZD808" s="49"/>
      <c r="LZE808" s="49"/>
      <c r="LZF808" s="49"/>
      <c r="LZG808" s="49"/>
      <c r="LZH808" s="49"/>
      <c r="LZI808" s="49"/>
      <c r="LZJ808" s="49"/>
      <c r="LZK808" s="49"/>
      <c r="LZL808" s="49"/>
      <c r="LZM808" s="49"/>
      <c r="LZN808" s="49"/>
      <c r="LZO808" s="49"/>
      <c r="LZP808" s="49"/>
      <c r="LZQ808" s="49"/>
      <c r="LZR808" s="49"/>
      <c r="LZS808" s="49"/>
      <c r="LZT808" s="49"/>
      <c r="LZU808" s="49"/>
      <c r="LZV808" s="49"/>
      <c r="LZW808" s="49"/>
      <c r="LZX808" s="49"/>
      <c r="LZY808" s="49"/>
      <c r="LZZ808" s="49"/>
      <c r="MAA808" s="49"/>
      <c r="MAB808" s="49"/>
      <c r="MAC808" s="49"/>
      <c r="MAD808" s="49"/>
      <c r="MAE808" s="49"/>
      <c r="MAF808" s="49"/>
      <c r="MAG808" s="49"/>
      <c r="MAH808" s="49"/>
      <c r="MAI808" s="49"/>
      <c r="MAJ808" s="49"/>
      <c r="MAK808" s="49"/>
      <c r="MAL808" s="49"/>
      <c r="MAM808" s="49"/>
      <c r="MAN808" s="49"/>
      <c r="MAO808" s="49"/>
      <c r="MAP808" s="49"/>
      <c r="MAQ808" s="49"/>
      <c r="MAR808" s="49"/>
      <c r="MAS808" s="49"/>
      <c r="MAT808" s="49"/>
      <c r="MAU808" s="49"/>
      <c r="MAV808" s="49"/>
      <c r="MAW808" s="49"/>
      <c r="MAX808" s="49"/>
      <c r="MAY808" s="49"/>
      <c r="MAZ808" s="49"/>
      <c r="MBA808" s="49"/>
      <c r="MBB808" s="49"/>
      <c r="MBC808" s="49"/>
      <c r="MBD808" s="49"/>
      <c r="MBE808" s="49"/>
      <c r="MBF808" s="49"/>
      <c r="MBG808" s="49"/>
      <c r="MBH808" s="49"/>
      <c r="MBI808" s="49"/>
      <c r="MBJ808" s="49"/>
      <c r="MBK808" s="49"/>
      <c r="MBL808" s="49"/>
      <c r="MBM808" s="49"/>
      <c r="MBN808" s="49"/>
      <c r="MBO808" s="49"/>
      <c r="MBP808" s="49"/>
      <c r="MBQ808" s="49"/>
      <c r="MBR808" s="49"/>
      <c r="MBS808" s="49"/>
      <c r="MBT808" s="49"/>
      <c r="MBU808" s="49"/>
      <c r="MBV808" s="49"/>
      <c r="MBW808" s="49"/>
      <c r="MBX808" s="49"/>
      <c r="MBY808" s="49"/>
      <c r="MBZ808" s="49"/>
      <c r="MCA808" s="49"/>
      <c r="MCB808" s="49"/>
      <c r="MCC808" s="49"/>
      <c r="MCD808" s="49"/>
      <c r="MCE808" s="49"/>
      <c r="MCF808" s="49"/>
      <c r="MCG808" s="49"/>
      <c r="MCH808" s="49"/>
      <c r="MCI808" s="49"/>
      <c r="MCJ808" s="49"/>
      <c r="MCK808" s="49"/>
      <c r="MCL808" s="49"/>
      <c r="MCM808" s="49"/>
      <c r="MCN808" s="49"/>
      <c r="MCO808" s="49"/>
      <c r="MCP808" s="49"/>
      <c r="MCQ808" s="49"/>
      <c r="MCR808" s="49"/>
      <c r="MCS808" s="49"/>
      <c r="MCT808" s="49"/>
      <c r="MCU808" s="49"/>
      <c r="MCV808" s="49"/>
      <c r="MCW808" s="49"/>
      <c r="MCX808" s="49"/>
      <c r="MCY808" s="49"/>
      <c r="MCZ808" s="49"/>
      <c r="MDA808" s="49"/>
      <c r="MDB808" s="49"/>
      <c r="MDC808" s="49"/>
      <c r="MDD808" s="49"/>
      <c r="MDE808" s="49"/>
      <c r="MDF808" s="49"/>
      <c r="MDG808" s="49"/>
      <c r="MDH808" s="49"/>
      <c r="MDI808" s="49"/>
      <c r="MDJ808" s="49"/>
      <c r="MDK808" s="49"/>
      <c r="MDL808" s="49"/>
      <c r="MDM808" s="49"/>
      <c r="MDN808" s="49"/>
      <c r="MDO808" s="49"/>
      <c r="MDP808" s="49"/>
      <c r="MDQ808" s="49"/>
      <c r="MDR808" s="49"/>
      <c r="MDS808" s="49"/>
      <c r="MDT808" s="49"/>
      <c r="MDU808" s="49"/>
      <c r="MDV808" s="49"/>
      <c r="MDW808" s="49"/>
      <c r="MDX808" s="49"/>
      <c r="MDY808" s="49"/>
      <c r="MDZ808" s="49"/>
      <c r="MEA808" s="49"/>
      <c r="MEB808" s="49"/>
      <c r="MEC808" s="49"/>
      <c r="MED808" s="49"/>
      <c r="MEE808" s="49"/>
      <c r="MEF808" s="49"/>
      <c r="MEG808" s="49"/>
      <c r="MEH808" s="49"/>
      <c r="MEI808" s="49"/>
      <c r="MEJ808" s="49"/>
      <c r="MEK808" s="49"/>
      <c r="MEL808" s="49"/>
      <c r="MEM808" s="49"/>
      <c r="MEN808" s="49"/>
      <c r="MEO808" s="49"/>
      <c r="MEP808" s="49"/>
      <c r="MEQ808" s="49"/>
      <c r="MER808" s="49"/>
      <c r="MES808" s="49"/>
      <c r="MET808" s="49"/>
      <c r="MEU808" s="49"/>
      <c r="MEV808" s="49"/>
      <c r="MEW808" s="49"/>
      <c r="MEX808" s="49"/>
      <c r="MEY808" s="49"/>
      <c r="MEZ808" s="49"/>
      <c r="MFA808" s="49"/>
      <c r="MFB808" s="49"/>
      <c r="MFC808" s="49"/>
      <c r="MFD808" s="49"/>
      <c r="MFE808" s="49"/>
      <c r="MFF808" s="49"/>
      <c r="MFG808" s="49"/>
      <c r="MFH808" s="49"/>
      <c r="MFI808" s="49"/>
      <c r="MFJ808" s="49"/>
      <c r="MFK808" s="49"/>
      <c r="MFL808" s="49"/>
      <c r="MFM808" s="49"/>
      <c r="MFN808" s="49"/>
      <c r="MFO808" s="49"/>
      <c r="MFP808" s="49"/>
      <c r="MFQ808" s="49"/>
      <c r="MFR808" s="49"/>
      <c r="MFS808" s="49"/>
      <c r="MFT808" s="49"/>
      <c r="MFU808" s="49"/>
      <c r="MFV808" s="49"/>
      <c r="MFW808" s="49"/>
      <c r="MFX808" s="49"/>
      <c r="MFY808" s="49"/>
      <c r="MFZ808" s="49"/>
      <c r="MGA808" s="49"/>
      <c r="MGB808" s="49"/>
      <c r="MGC808" s="49"/>
      <c r="MGD808" s="49"/>
      <c r="MGE808" s="49"/>
      <c r="MGF808" s="49"/>
      <c r="MGG808" s="49"/>
      <c r="MGH808" s="49"/>
      <c r="MGI808" s="49"/>
      <c r="MGJ808" s="49"/>
      <c r="MGK808" s="49"/>
      <c r="MGL808" s="49"/>
      <c r="MGM808" s="49"/>
      <c r="MGN808" s="49"/>
      <c r="MGO808" s="49"/>
      <c r="MGP808" s="49"/>
      <c r="MGQ808" s="49"/>
      <c r="MGR808" s="49"/>
      <c r="MGS808" s="49"/>
      <c r="MGT808" s="49"/>
      <c r="MGU808" s="49"/>
      <c r="MGV808" s="49"/>
      <c r="MGW808" s="49"/>
      <c r="MGX808" s="49"/>
      <c r="MGY808" s="49"/>
      <c r="MGZ808" s="49"/>
      <c r="MHA808" s="49"/>
      <c r="MHB808" s="49"/>
      <c r="MHC808" s="49"/>
      <c r="MHD808" s="49"/>
      <c r="MHE808" s="49"/>
      <c r="MHF808" s="49"/>
      <c r="MHG808" s="49"/>
      <c r="MHH808" s="49"/>
      <c r="MHI808" s="49"/>
      <c r="MHJ808" s="49"/>
      <c r="MHK808" s="49"/>
      <c r="MHL808" s="49"/>
      <c r="MHM808" s="49"/>
      <c r="MHN808" s="49"/>
      <c r="MHO808" s="49"/>
      <c r="MHP808" s="49"/>
      <c r="MHQ808" s="49"/>
      <c r="MHR808" s="49"/>
      <c r="MHS808" s="49"/>
      <c r="MHT808" s="49"/>
      <c r="MHU808" s="49"/>
      <c r="MHV808" s="49"/>
      <c r="MHW808" s="49"/>
      <c r="MHX808" s="49"/>
      <c r="MHY808" s="49"/>
      <c r="MHZ808" s="49"/>
      <c r="MIA808" s="49"/>
      <c r="MIB808" s="49"/>
      <c r="MIC808" s="49"/>
      <c r="MID808" s="49"/>
      <c r="MIE808" s="49"/>
      <c r="MIF808" s="49"/>
      <c r="MIG808" s="49"/>
      <c r="MIH808" s="49"/>
      <c r="MII808" s="49"/>
      <c r="MIJ808" s="49"/>
      <c r="MIK808" s="49"/>
      <c r="MIL808" s="49"/>
      <c r="MIM808" s="49"/>
      <c r="MIN808" s="49"/>
      <c r="MIO808" s="49"/>
      <c r="MIP808" s="49"/>
      <c r="MIQ808" s="49"/>
      <c r="MIR808" s="49"/>
      <c r="MIS808" s="49"/>
      <c r="MIT808" s="49"/>
      <c r="MIU808" s="49"/>
      <c r="MIV808" s="49"/>
      <c r="MIW808" s="49"/>
      <c r="MIX808" s="49"/>
      <c r="MIY808" s="49"/>
      <c r="MIZ808" s="49"/>
      <c r="MJA808" s="49"/>
      <c r="MJB808" s="49"/>
      <c r="MJC808" s="49"/>
      <c r="MJD808" s="49"/>
      <c r="MJE808" s="49"/>
      <c r="MJF808" s="49"/>
      <c r="MJG808" s="49"/>
      <c r="MJH808" s="49"/>
      <c r="MJI808" s="49"/>
      <c r="MJJ808" s="49"/>
      <c r="MJK808" s="49"/>
      <c r="MJL808" s="49"/>
      <c r="MJM808" s="49"/>
      <c r="MJN808" s="49"/>
      <c r="MJO808" s="49"/>
      <c r="MJP808" s="49"/>
      <c r="MJQ808" s="49"/>
      <c r="MJR808" s="49"/>
      <c r="MJS808" s="49"/>
      <c r="MJT808" s="49"/>
      <c r="MJU808" s="49"/>
      <c r="MJV808" s="49"/>
      <c r="MJW808" s="49"/>
      <c r="MJX808" s="49"/>
      <c r="MJY808" s="49"/>
      <c r="MJZ808" s="49"/>
      <c r="MKA808" s="49"/>
      <c r="MKB808" s="49"/>
      <c r="MKC808" s="49"/>
      <c r="MKD808" s="49"/>
      <c r="MKE808" s="49"/>
      <c r="MKF808" s="49"/>
      <c r="MKG808" s="49"/>
      <c r="MKH808" s="49"/>
      <c r="MKI808" s="49"/>
      <c r="MKJ808" s="49"/>
      <c r="MKK808" s="49"/>
      <c r="MKL808" s="49"/>
      <c r="MKM808" s="49"/>
      <c r="MKN808" s="49"/>
      <c r="MKO808" s="49"/>
      <c r="MKP808" s="49"/>
      <c r="MKQ808" s="49"/>
      <c r="MKR808" s="49"/>
      <c r="MKS808" s="49"/>
      <c r="MKT808" s="49"/>
      <c r="MKU808" s="49"/>
      <c r="MKV808" s="49"/>
      <c r="MKW808" s="49"/>
      <c r="MKX808" s="49"/>
      <c r="MKY808" s="49"/>
      <c r="MKZ808" s="49"/>
      <c r="MLA808" s="49"/>
      <c r="MLB808" s="49"/>
      <c r="MLC808" s="49"/>
      <c r="MLD808" s="49"/>
      <c r="MLE808" s="49"/>
      <c r="MLF808" s="49"/>
      <c r="MLG808" s="49"/>
      <c r="MLH808" s="49"/>
      <c r="MLI808" s="49"/>
      <c r="MLJ808" s="49"/>
      <c r="MLK808" s="49"/>
      <c r="MLL808" s="49"/>
      <c r="MLM808" s="49"/>
      <c r="MLN808" s="49"/>
      <c r="MLO808" s="49"/>
      <c r="MLP808" s="49"/>
      <c r="MLQ808" s="49"/>
      <c r="MLR808" s="49"/>
      <c r="MLS808" s="49"/>
      <c r="MLT808" s="49"/>
      <c r="MLU808" s="49"/>
      <c r="MLV808" s="49"/>
      <c r="MLW808" s="49"/>
      <c r="MLX808" s="49"/>
      <c r="MLY808" s="49"/>
      <c r="MLZ808" s="49"/>
      <c r="MMA808" s="49"/>
      <c r="MMB808" s="49"/>
      <c r="MMC808" s="49"/>
      <c r="MMD808" s="49"/>
      <c r="MME808" s="49"/>
      <c r="MMF808" s="49"/>
      <c r="MMG808" s="49"/>
      <c r="MMH808" s="49"/>
      <c r="MMI808" s="49"/>
      <c r="MMJ808" s="49"/>
      <c r="MMK808" s="49"/>
      <c r="MML808" s="49"/>
      <c r="MMM808" s="49"/>
      <c r="MMN808" s="49"/>
      <c r="MMO808" s="49"/>
      <c r="MMP808" s="49"/>
      <c r="MMQ808" s="49"/>
      <c r="MMR808" s="49"/>
      <c r="MMS808" s="49"/>
      <c r="MMT808" s="49"/>
      <c r="MMU808" s="49"/>
      <c r="MMV808" s="49"/>
      <c r="MMW808" s="49"/>
      <c r="MMX808" s="49"/>
      <c r="MMY808" s="49"/>
      <c r="MMZ808" s="49"/>
      <c r="MNA808" s="49"/>
      <c r="MNB808" s="49"/>
      <c r="MNC808" s="49"/>
      <c r="MND808" s="49"/>
      <c r="MNE808" s="49"/>
      <c r="MNF808" s="49"/>
      <c r="MNG808" s="49"/>
      <c r="MNH808" s="49"/>
      <c r="MNI808" s="49"/>
      <c r="MNJ808" s="49"/>
      <c r="MNK808" s="49"/>
      <c r="MNL808" s="49"/>
      <c r="MNM808" s="49"/>
      <c r="MNN808" s="49"/>
      <c r="MNO808" s="49"/>
      <c r="MNP808" s="49"/>
      <c r="MNQ808" s="49"/>
      <c r="MNR808" s="49"/>
      <c r="MNS808" s="49"/>
      <c r="MNT808" s="49"/>
      <c r="MNU808" s="49"/>
      <c r="MNV808" s="49"/>
      <c r="MNW808" s="49"/>
      <c r="MNX808" s="49"/>
      <c r="MNY808" s="49"/>
      <c r="MNZ808" s="49"/>
      <c r="MOA808" s="49"/>
      <c r="MOB808" s="49"/>
      <c r="MOC808" s="49"/>
      <c r="MOD808" s="49"/>
      <c r="MOE808" s="49"/>
      <c r="MOF808" s="49"/>
      <c r="MOG808" s="49"/>
      <c r="MOH808" s="49"/>
      <c r="MOI808" s="49"/>
      <c r="MOJ808" s="49"/>
      <c r="MOK808" s="49"/>
      <c r="MOL808" s="49"/>
      <c r="MOM808" s="49"/>
      <c r="MON808" s="49"/>
      <c r="MOO808" s="49"/>
      <c r="MOP808" s="49"/>
      <c r="MOQ808" s="49"/>
      <c r="MOR808" s="49"/>
      <c r="MOS808" s="49"/>
      <c r="MOT808" s="49"/>
      <c r="MOU808" s="49"/>
      <c r="MOV808" s="49"/>
      <c r="MOW808" s="49"/>
      <c r="MOX808" s="49"/>
      <c r="MOY808" s="49"/>
      <c r="MOZ808" s="49"/>
      <c r="MPA808" s="49"/>
      <c r="MPB808" s="49"/>
      <c r="MPC808" s="49"/>
      <c r="MPD808" s="49"/>
      <c r="MPE808" s="49"/>
      <c r="MPF808" s="49"/>
      <c r="MPG808" s="49"/>
      <c r="MPH808" s="49"/>
      <c r="MPI808" s="49"/>
      <c r="MPJ808" s="49"/>
      <c r="MPK808" s="49"/>
      <c r="MPL808" s="49"/>
      <c r="MPM808" s="49"/>
      <c r="MPN808" s="49"/>
      <c r="MPO808" s="49"/>
      <c r="MPP808" s="49"/>
      <c r="MPQ808" s="49"/>
      <c r="MPR808" s="49"/>
      <c r="MPS808" s="49"/>
      <c r="MPT808" s="49"/>
      <c r="MPU808" s="49"/>
      <c r="MPV808" s="49"/>
      <c r="MPW808" s="49"/>
      <c r="MPX808" s="49"/>
      <c r="MPY808" s="49"/>
      <c r="MPZ808" s="49"/>
      <c r="MQA808" s="49"/>
      <c r="MQB808" s="49"/>
      <c r="MQC808" s="49"/>
      <c r="MQD808" s="49"/>
      <c r="MQE808" s="49"/>
      <c r="MQF808" s="49"/>
      <c r="MQG808" s="49"/>
      <c r="MQH808" s="49"/>
      <c r="MQI808" s="49"/>
      <c r="MQJ808" s="49"/>
      <c r="MQK808" s="49"/>
      <c r="MQL808" s="49"/>
      <c r="MQM808" s="49"/>
      <c r="MQN808" s="49"/>
      <c r="MQO808" s="49"/>
      <c r="MQP808" s="49"/>
      <c r="MQQ808" s="49"/>
      <c r="MQR808" s="49"/>
      <c r="MQS808" s="49"/>
      <c r="MQT808" s="49"/>
      <c r="MQU808" s="49"/>
      <c r="MQV808" s="49"/>
      <c r="MQW808" s="49"/>
      <c r="MQX808" s="49"/>
      <c r="MQY808" s="49"/>
      <c r="MQZ808" s="49"/>
      <c r="MRA808" s="49"/>
      <c r="MRB808" s="49"/>
      <c r="MRC808" s="49"/>
      <c r="MRD808" s="49"/>
      <c r="MRE808" s="49"/>
      <c r="MRF808" s="49"/>
      <c r="MRG808" s="49"/>
      <c r="MRH808" s="49"/>
      <c r="MRI808" s="49"/>
      <c r="MRJ808" s="49"/>
      <c r="MRK808" s="49"/>
      <c r="MRL808" s="49"/>
      <c r="MRM808" s="49"/>
      <c r="MRN808" s="49"/>
      <c r="MRO808" s="49"/>
      <c r="MRP808" s="49"/>
      <c r="MRQ808" s="49"/>
      <c r="MRR808" s="49"/>
      <c r="MRS808" s="49"/>
      <c r="MRT808" s="49"/>
      <c r="MRU808" s="49"/>
      <c r="MRV808" s="49"/>
      <c r="MRW808" s="49"/>
      <c r="MRX808" s="49"/>
      <c r="MRY808" s="49"/>
      <c r="MRZ808" s="49"/>
      <c r="MSA808" s="49"/>
      <c r="MSB808" s="49"/>
      <c r="MSC808" s="49"/>
      <c r="MSD808" s="49"/>
      <c r="MSE808" s="49"/>
      <c r="MSF808" s="49"/>
      <c r="MSG808" s="49"/>
      <c r="MSH808" s="49"/>
      <c r="MSI808" s="49"/>
      <c r="MSJ808" s="49"/>
      <c r="MSK808" s="49"/>
      <c r="MSL808" s="49"/>
      <c r="MSM808" s="49"/>
      <c r="MSN808" s="49"/>
      <c r="MSO808" s="49"/>
      <c r="MSP808" s="49"/>
      <c r="MSQ808" s="49"/>
      <c r="MSR808" s="49"/>
      <c r="MSS808" s="49"/>
      <c r="MST808" s="49"/>
      <c r="MSU808" s="49"/>
      <c r="MSV808" s="49"/>
      <c r="MSW808" s="49"/>
      <c r="MSX808" s="49"/>
      <c r="MSY808" s="49"/>
      <c r="MSZ808" s="49"/>
      <c r="MTA808" s="49"/>
      <c r="MTB808" s="49"/>
      <c r="MTC808" s="49"/>
      <c r="MTD808" s="49"/>
      <c r="MTE808" s="49"/>
      <c r="MTF808" s="49"/>
      <c r="MTG808" s="49"/>
      <c r="MTH808" s="49"/>
      <c r="MTI808" s="49"/>
      <c r="MTJ808" s="49"/>
      <c r="MTK808" s="49"/>
      <c r="MTL808" s="49"/>
      <c r="MTM808" s="49"/>
      <c r="MTN808" s="49"/>
      <c r="MTO808" s="49"/>
      <c r="MTP808" s="49"/>
      <c r="MTQ808" s="49"/>
      <c r="MTR808" s="49"/>
      <c r="MTS808" s="49"/>
      <c r="MTT808" s="49"/>
      <c r="MTU808" s="49"/>
      <c r="MTV808" s="49"/>
      <c r="MTW808" s="49"/>
      <c r="MTX808" s="49"/>
      <c r="MTY808" s="49"/>
      <c r="MTZ808" s="49"/>
      <c r="MUA808" s="49"/>
      <c r="MUB808" s="49"/>
      <c r="MUC808" s="49"/>
      <c r="MUD808" s="49"/>
      <c r="MUE808" s="49"/>
      <c r="MUF808" s="49"/>
      <c r="MUG808" s="49"/>
      <c r="MUH808" s="49"/>
      <c r="MUI808" s="49"/>
      <c r="MUJ808" s="49"/>
      <c r="MUK808" s="49"/>
      <c r="MUL808" s="49"/>
      <c r="MUM808" s="49"/>
      <c r="MUN808" s="49"/>
      <c r="MUO808" s="49"/>
      <c r="MUP808" s="49"/>
      <c r="MUQ808" s="49"/>
      <c r="MUR808" s="49"/>
      <c r="MUS808" s="49"/>
      <c r="MUT808" s="49"/>
      <c r="MUU808" s="49"/>
      <c r="MUV808" s="49"/>
      <c r="MUW808" s="49"/>
      <c r="MUX808" s="49"/>
      <c r="MUY808" s="49"/>
      <c r="MUZ808" s="49"/>
      <c r="MVA808" s="49"/>
      <c r="MVB808" s="49"/>
      <c r="MVC808" s="49"/>
      <c r="MVD808" s="49"/>
      <c r="MVE808" s="49"/>
      <c r="MVF808" s="49"/>
      <c r="MVG808" s="49"/>
      <c r="MVH808" s="49"/>
      <c r="MVI808" s="49"/>
      <c r="MVJ808" s="49"/>
      <c r="MVK808" s="49"/>
      <c r="MVL808" s="49"/>
      <c r="MVM808" s="49"/>
      <c r="MVN808" s="49"/>
      <c r="MVO808" s="49"/>
      <c r="MVP808" s="49"/>
      <c r="MVQ808" s="49"/>
      <c r="MVR808" s="49"/>
      <c r="MVS808" s="49"/>
      <c r="MVT808" s="49"/>
      <c r="MVU808" s="49"/>
      <c r="MVV808" s="49"/>
      <c r="MVW808" s="49"/>
      <c r="MVX808" s="49"/>
      <c r="MVY808" s="49"/>
      <c r="MVZ808" s="49"/>
      <c r="MWA808" s="49"/>
      <c r="MWB808" s="49"/>
      <c r="MWC808" s="49"/>
      <c r="MWD808" s="49"/>
      <c r="MWE808" s="49"/>
      <c r="MWF808" s="49"/>
      <c r="MWG808" s="49"/>
      <c r="MWH808" s="49"/>
      <c r="MWI808" s="49"/>
      <c r="MWJ808" s="49"/>
      <c r="MWK808" s="49"/>
      <c r="MWL808" s="49"/>
      <c r="MWM808" s="49"/>
      <c r="MWN808" s="49"/>
      <c r="MWO808" s="49"/>
      <c r="MWP808" s="49"/>
      <c r="MWQ808" s="49"/>
      <c r="MWR808" s="49"/>
      <c r="MWS808" s="49"/>
      <c r="MWT808" s="49"/>
      <c r="MWU808" s="49"/>
      <c r="MWV808" s="49"/>
      <c r="MWW808" s="49"/>
      <c r="MWX808" s="49"/>
      <c r="MWY808" s="49"/>
      <c r="MWZ808" s="49"/>
      <c r="MXA808" s="49"/>
      <c r="MXB808" s="49"/>
      <c r="MXC808" s="49"/>
      <c r="MXD808" s="49"/>
      <c r="MXE808" s="49"/>
      <c r="MXF808" s="49"/>
      <c r="MXG808" s="49"/>
      <c r="MXH808" s="49"/>
      <c r="MXI808" s="49"/>
      <c r="MXJ808" s="49"/>
      <c r="MXK808" s="49"/>
      <c r="MXL808" s="49"/>
      <c r="MXM808" s="49"/>
      <c r="MXN808" s="49"/>
      <c r="MXO808" s="49"/>
      <c r="MXP808" s="49"/>
      <c r="MXQ808" s="49"/>
      <c r="MXR808" s="49"/>
      <c r="MXS808" s="49"/>
      <c r="MXT808" s="49"/>
      <c r="MXU808" s="49"/>
      <c r="MXV808" s="49"/>
      <c r="MXW808" s="49"/>
      <c r="MXX808" s="49"/>
      <c r="MXY808" s="49"/>
      <c r="MXZ808" s="49"/>
      <c r="MYA808" s="49"/>
      <c r="MYB808" s="49"/>
      <c r="MYC808" s="49"/>
      <c r="MYD808" s="49"/>
      <c r="MYE808" s="49"/>
      <c r="MYF808" s="49"/>
      <c r="MYG808" s="49"/>
      <c r="MYH808" s="49"/>
      <c r="MYI808" s="49"/>
      <c r="MYJ808" s="49"/>
      <c r="MYK808" s="49"/>
      <c r="MYL808" s="49"/>
      <c r="MYM808" s="49"/>
      <c r="MYN808" s="49"/>
      <c r="MYO808" s="49"/>
      <c r="MYP808" s="49"/>
      <c r="MYQ808" s="49"/>
      <c r="MYR808" s="49"/>
      <c r="MYS808" s="49"/>
      <c r="MYT808" s="49"/>
      <c r="MYU808" s="49"/>
      <c r="MYV808" s="49"/>
      <c r="MYW808" s="49"/>
      <c r="MYX808" s="49"/>
      <c r="MYY808" s="49"/>
      <c r="MYZ808" s="49"/>
      <c r="MZA808" s="49"/>
      <c r="MZB808" s="49"/>
      <c r="MZC808" s="49"/>
      <c r="MZD808" s="49"/>
      <c r="MZE808" s="49"/>
      <c r="MZF808" s="49"/>
      <c r="MZG808" s="49"/>
      <c r="MZH808" s="49"/>
      <c r="MZI808" s="49"/>
      <c r="MZJ808" s="49"/>
      <c r="MZK808" s="49"/>
      <c r="MZL808" s="49"/>
      <c r="MZM808" s="49"/>
      <c r="MZN808" s="49"/>
      <c r="MZO808" s="49"/>
      <c r="MZP808" s="49"/>
      <c r="MZQ808" s="49"/>
      <c r="MZR808" s="49"/>
      <c r="MZS808" s="49"/>
      <c r="MZT808" s="49"/>
      <c r="MZU808" s="49"/>
      <c r="MZV808" s="49"/>
      <c r="MZW808" s="49"/>
      <c r="MZX808" s="49"/>
      <c r="MZY808" s="49"/>
      <c r="MZZ808" s="49"/>
      <c r="NAA808" s="49"/>
      <c r="NAB808" s="49"/>
      <c r="NAC808" s="49"/>
      <c r="NAD808" s="49"/>
      <c r="NAE808" s="49"/>
      <c r="NAF808" s="49"/>
      <c r="NAG808" s="49"/>
      <c r="NAH808" s="49"/>
      <c r="NAI808" s="49"/>
      <c r="NAJ808" s="49"/>
      <c r="NAK808" s="49"/>
      <c r="NAL808" s="49"/>
      <c r="NAM808" s="49"/>
      <c r="NAN808" s="49"/>
      <c r="NAO808" s="49"/>
      <c r="NAP808" s="49"/>
      <c r="NAQ808" s="49"/>
      <c r="NAR808" s="49"/>
      <c r="NAS808" s="49"/>
      <c r="NAT808" s="49"/>
      <c r="NAU808" s="49"/>
      <c r="NAV808" s="49"/>
      <c r="NAW808" s="49"/>
      <c r="NAX808" s="49"/>
      <c r="NAY808" s="49"/>
      <c r="NAZ808" s="49"/>
      <c r="NBA808" s="49"/>
      <c r="NBB808" s="49"/>
      <c r="NBC808" s="49"/>
      <c r="NBD808" s="49"/>
      <c r="NBE808" s="49"/>
      <c r="NBF808" s="49"/>
      <c r="NBG808" s="49"/>
      <c r="NBH808" s="49"/>
      <c r="NBI808" s="49"/>
      <c r="NBJ808" s="49"/>
      <c r="NBK808" s="49"/>
      <c r="NBL808" s="49"/>
      <c r="NBM808" s="49"/>
      <c r="NBN808" s="49"/>
      <c r="NBO808" s="49"/>
      <c r="NBP808" s="49"/>
      <c r="NBQ808" s="49"/>
      <c r="NBR808" s="49"/>
      <c r="NBS808" s="49"/>
      <c r="NBT808" s="49"/>
      <c r="NBU808" s="49"/>
      <c r="NBV808" s="49"/>
      <c r="NBW808" s="49"/>
      <c r="NBX808" s="49"/>
      <c r="NBY808" s="49"/>
      <c r="NBZ808" s="49"/>
      <c r="NCA808" s="49"/>
      <c r="NCB808" s="49"/>
      <c r="NCC808" s="49"/>
      <c r="NCD808" s="49"/>
      <c r="NCE808" s="49"/>
      <c r="NCF808" s="49"/>
      <c r="NCG808" s="49"/>
      <c r="NCH808" s="49"/>
      <c r="NCI808" s="49"/>
      <c r="NCJ808" s="49"/>
      <c r="NCK808" s="49"/>
      <c r="NCL808" s="49"/>
      <c r="NCM808" s="49"/>
      <c r="NCN808" s="49"/>
      <c r="NCO808" s="49"/>
      <c r="NCP808" s="49"/>
      <c r="NCQ808" s="49"/>
      <c r="NCR808" s="49"/>
      <c r="NCS808" s="49"/>
      <c r="NCT808" s="49"/>
      <c r="NCU808" s="49"/>
      <c r="NCV808" s="49"/>
      <c r="NCW808" s="49"/>
      <c r="NCX808" s="49"/>
      <c r="NCY808" s="49"/>
      <c r="NCZ808" s="49"/>
      <c r="NDA808" s="49"/>
      <c r="NDB808" s="49"/>
      <c r="NDC808" s="49"/>
      <c r="NDD808" s="49"/>
      <c r="NDE808" s="49"/>
      <c r="NDF808" s="49"/>
      <c r="NDG808" s="49"/>
      <c r="NDH808" s="49"/>
      <c r="NDI808" s="49"/>
      <c r="NDJ808" s="49"/>
      <c r="NDK808" s="49"/>
      <c r="NDL808" s="49"/>
      <c r="NDM808" s="49"/>
      <c r="NDN808" s="49"/>
      <c r="NDO808" s="49"/>
      <c r="NDP808" s="49"/>
      <c r="NDQ808" s="49"/>
      <c r="NDR808" s="49"/>
      <c r="NDS808" s="49"/>
      <c r="NDT808" s="49"/>
      <c r="NDU808" s="49"/>
      <c r="NDV808" s="49"/>
      <c r="NDW808" s="49"/>
      <c r="NDX808" s="49"/>
      <c r="NDY808" s="49"/>
      <c r="NDZ808" s="49"/>
      <c r="NEA808" s="49"/>
      <c r="NEB808" s="49"/>
      <c r="NEC808" s="49"/>
      <c r="NED808" s="49"/>
      <c r="NEE808" s="49"/>
      <c r="NEF808" s="49"/>
      <c r="NEG808" s="49"/>
      <c r="NEH808" s="49"/>
      <c r="NEI808" s="49"/>
      <c r="NEJ808" s="49"/>
      <c r="NEK808" s="49"/>
      <c r="NEL808" s="49"/>
      <c r="NEM808" s="49"/>
      <c r="NEN808" s="49"/>
      <c r="NEO808" s="49"/>
      <c r="NEP808" s="49"/>
      <c r="NEQ808" s="49"/>
      <c r="NER808" s="49"/>
      <c r="NES808" s="49"/>
      <c r="NET808" s="49"/>
      <c r="NEU808" s="49"/>
      <c r="NEV808" s="49"/>
      <c r="NEW808" s="49"/>
      <c r="NEX808" s="49"/>
      <c r="NEY808" s="49"/>
      <c r="NEZ808" s="49"/>
      <c r="NFA808" s="49"/>
      <c r="NFB808" s="49"/>
      <c r="NFC808" s="49"/>
      <c r="NFD808" s="49"/>
      <c r="NFE808" s="49"/>
      <c r="NFF808" s="49"/>
      <c r="NFG808" s="49"/>
      <c r="NFH808" s="49"/>
      <c r="NFI808" s="49"/>
      <c r="NFJ808" s="49"/>
      <c r="NFK808" s="49"/>
      <c r="NFL808" s="49"/>
      <c r="NFM808" s="49"/>
      <c r="NFN808" s="49"/>
      <c r="NFO808" s="49"/>
      <c r="NFP808" s="49"/>
      <c r="NFQ808" s="49"/>
      <c r="NFR808" s="49"/>
      <c r="NFS808" s="49"/>
      <c r="NFT808" s="49"/>
      <c r="NFU808" s="49"/>
      <c r="NFV808" s="49"/>
      <c r="NFW808" s="49"/>
      <c r="NFX808" s="49"/>
      <c r="NFY808" s="49"/>
      <c r="NFZ808" s="49"/>
      <c r="NGA808" s="49"/>
      <c r="NGB808" s="49"/>
      <c r="NGC808" s="49"/>
      <c r="NGD808" s="49"/>
      <c r="NGE808" s="49"/>
      <c r="NGF808" s="49"/>
      <c r="NGG808" s="49"/>
      <c r="NGH808" s="49"/>
      <c r="NGI808" s="49"/>
      <c r="NGJ808" s="49"/>
      <c r="NGK808" s="49"/>
      <c r="NGL808" s="49"/>
      <c r="NGM808" s="49"/>
      <c r="NGN808" s="49"/>
      <c r="NGO808" s="49"/>
      <c r="NGP808" s="49"/>
      <c r="NGQ808" s="49"/>
      <c r="NGR808" s="49"/>
      <c r="NGS808" s="49"/>
      <c r="NGT808" s="49"/>
      <c r="NGU808" s="49"/>
      <c r="NGV808" s="49"/>
      <c r="NGW808" s="49"/>
      <c r="NGX808" s="49"/>
      <c r="NGY808" s="49"/>
      <c r="NGZ808" s="49"/>
      <c r="NHA808" s="49"/>
      <c r="NHB808" s="49"/>
      <c r="NHC808" s="49"/>
      <c r="NHD808" s="49"/>
      <c r="NHE808" s="49"/>
      <c r="NHF808" s="49"/>
      <c r="NHG808" s="49"/>
      <c r="NHH808" s="49"/>
      <c r="NHI808" s="49"/>
      <c r="NHJ808" s="49"/>
      <c r="NHK808" s="49"/>
      <c r="NHL808" s="49"/>
      <c r="NHM808" s="49"/>
      <c r="NHN808" s="49"/>
      <c r="NHO808" s="49"/>
      <c r="NHP808" s="49"/>
      <c r="NHQ808" s="49"/>
      <c r="NHR808" s="49"/>
      <c r="NHS808" s="49"/>
      <c r="NHT808" s="49"/>
      <c r="NHU808" s="49"/>
      <c r="NHV808" s="49"/>
      <c r="NHW808" s="49"/>
      <c r="NHX808" s="49"/>
      <c r="NHY808" s="49"/>
      <c r="NHZ808" s="49"/>
      <c r="NIA808" s="49"/>
      <c r="NIB808" s="49"/>
      <c r="NIC808" s="49"/>
      <c r="NID808" s="49"/>
      <c r="NIE808" s="49"/>
      <c r="NIF808" s="49"/>
      <c r="NIG808" s="49"/>
      <c r="NIH808" s="49"/>
      <c r="NII808" s="49"/>
      <c r="NIJ808" s="49"/>
      <c r="NIK808" s="49"/>
      <c r="NIL808" s="49"/>
      <c r="NIM808" s="49"/>
      <c r="NIN808" s="49"/>
      <c r="NIO808" s="49"/>
      <c r="NIP808" s="49"/>
      <c r="NIQ808" s="49"/>
      <c r="NIR808" s="49"/>
      <c r="NIS808" s="49"/>
      <c r="NIT808" s="49"/>
      <c r="NIU808" s="49"/>
      <c r="NIV808" s="49"/>
      <c r="NIW808" s="49"/>
      <c r="NIX808" s="49"/>
      <c r="NIY808" s="49"/>
      <c r="NIZ808" s="49"/>
      <c r="NJA808" s="49"/>
      <c r="NJB808" s="49"/>
      <c r="NJC808" s="49"/>
      <c r="NJD808" s="49"/>
      <c r="NJE808" s="49"/>
      <c r="NJF808" s="49"/>
      <c r="NJG808" s="49"/>
      <c r="NJH808" s="49"/>
      <c r="NJI808" s="49"/>
      <c r="NJJ808" s="49"/>
      <c r="NJK808" s="49"/>
      <c r="NJL808" s="49"/>
      <c r="NJM808" s="49"/>
      <c r="NJN808" s="49"/>
      <c r="NJO808" s="49"/>
      <c r="NJP808" s="49"/>
      <c r="NJQ808" s="49"/>
      <c r="NJR808" s="49"/>
      <c r="NJS808" s="49"/>
      <c r="NJT808" s="49"/>
      <c r="NJU808" s="49"/>
      <c r="NJV808" s="49"/>
      <c r="NJW808" s="49"/>
      <c r="NJX808" s="49"/>
      <c r="NJY808" s="49"/>
      <c r="NJZ808" s="49"/>
      <c r="NKA808" s="49"/>
      <c r="NKB808" s="49"/>
      <c r="NKC808" s="49"/>
      <c r="NKD808" s="49"/>
      <c r="NKE808" s="49"/>
      <c r="NKF808" s="49"/>
      <c r="NKG808" s="49"/>
      <c r="NKH808" s="49"/>
      <c r="NKI808" s="49"/>
      <c r="NKJ808" s="49"/>
      <c r="NKK808" s="49"/>
      <c r="NKL808" s="49"/>
      <c r="NKM808" s="49"/>
      <c r="NKN808" s="49"/>
      <c r="NKO808" s="49"/>
      <c r="NKP808" s="49"/>
      <c r="NKQ808" s="49"/>
      <c r="NKR808" s="49"/>
      <c r="NKS808" s="49"/>
      <c r="NKT808" s="49"/>
      <c r="NKU808" s="49"/>
      <c r="NKV808" s="49"/>
      <c r="NKW808" s="49"/>
      <c r="NKX808" s="49"/>
      <c r="NKY808" s="49"/>
      <c r="NKZ808" s="49"/>
      <c r="NLA808" s="49"/>
      <c r="NLB808" s="49"/>
      <c r="NLC808" s="49"/>
      <c r="NLD808" s="49"/>
      <c r="NLE808" s="49"/>
      <c r="NLF808" s="49"/>
      <c r="NLG808" s="49"/>
      <c r="NLH808" s="49"/>
      <c r="NLI808" s="49"/>
      <c r="NLJ808" s="49"/>
      <c r="NLK808" s="49"/>
      <c r="NLL808" s="49"/>
      <c r="NLM808" s="49"/>
      <c r="NLN808" s="49"/>
      <c r="NLO808" s="49"/>
      <c r="NLP808" s="49"/>
      <c r="NLQ808" s="49"/>
      <c r="NLR808" s="49"/>
      <c r="NLS808" s="49"/>
      <c r="NLT808" s="49"/>
      <c r="NLU808" s="49"/>
      <c r="NLV808" s="49"/>
      <c r="NLW808" s="49"/>
      <c r="NLX808" s="49"/>
      <c r="NLY808" s="49"/>
      <c r="NLZ808" s="49"/>
      <c r="NMA808" s="49"/>
      <c r="NMB808" s="49"/>
      <c r="NMC808" s="49"/>
      <c r="NMD808" s="49"/>
      <c r="NME808" s="49"/>
      <c r="NMF808" s="49"/>
      <c r="NMG808" s="49"/>
      <c r="NMH808" s="49"/>
      <c r="NMI808" s="49"/>
      <c r="NMJ808" s="49"/>
      <c r="NMK808" s="49"/>
      <c r="NML808" s="49"/>
      <c r="NMM808" s="49"/>
      <c r="NMN808" s="49"/>
      <c r="NMO808" s="49"/>
      <c r="NMP808" s="49"/>
      <c r="NMQ808" s="49"/>
      <c r="NMR808" s="49"/>
      <c r="NMS808" s="49"/>
      <c r="NMT808" s="49"/>
      <c r="NMU808" s="49"/>
      <c r="NMV808" s="49"/>
      <c r="NMW808" s="49"/>
      <c r="NMX808" s="49"/>
      <c r="NMY808" s="49"/>
      <c r="NMZ808" s="49"/>
      <c r="NNA808" s="49"/>
      <c r="NNB808" s="49"/>
      <c r="NNC808" s="49"/>
      <c r="NND808" s="49"/>
      <c r="NNE808" s="49"/>
      <c r="NNF808" s="49"/>
      <c r="NNG808" s="49"/>
      <c r="NNH808" s="49"/>
      <c r="NNI808" s="49"/>
      <c r="NNJ808" s="49"/>
      <c r="NNK808" s="49"/>
      <c r="NNL808" s="49"/>
      <c r="NNM808" s="49"/>
      <c r="NNN808" s="49"/>
      <c r="NNO808" s="49"/>
      <c r="NNP808" s="49"/>
      <c r="NNQ808" s="49"/>
      <c r="NNR808" s="49"/>
      <c r="NNS808" s="49"/>
      <c r="NNT808" s="49"/>
      <c r="NNU808" s="49"/>
      <c r="NNV808" s="49"/>
      <c r="NNW808" s="49"/>
      <c r="NNX808" s="49"/>
      <c r="NNY808" s="49"/>
      <c r="NNZ808" s="49"/>
      <c r="NOA808" s="49"/>
      <c r="NOB808" s="49"/>
      <c r="NOC808" s="49"/>
      <c r="NOD808" s="49"/>
      <c r="NOE808" s="49"/>
      <c r="NOF808" s="49"/>
      <c r="NOG808" s="49"/>
      <c r="NOH808" s="49"/>
      <c r="NOI808" s="49"/>
      <c r="NOJ808" s="49"/>
      <c r="NOK808" s="49"/>
      <c r="NOL808" s="49"/>
      <c r="NOM808" s="49"/>
      <c r="NON808" s="49"/>
      <c r="NOO808" s="49"/>
      <c r="NOP808" s="49"/>
      <c r="NOQ808" s="49"/>
      <c r="NOR808" s="49"/>
      <c r="NOS808" s="49"/>
      <c r="NOT808" s="49"/>
      <c r="NOU808" s="49"/>
      <c r="NOV808" s="49"/>
      <c r="NOW808" s="49"/>
      <c r="NOX808" s="49"/>
      <c r="NOY808" s="49"/>
      <c r="NOZ808" s="49"/>
      <c r="NPA808" s="49"/>
      <c r="NPB808" s="49"/>
      <c r="NPC808" s="49"/>
      <c r="NPD808" s="49"/>
      <c r="NPE808" s="49"/>
      <c r="NPF808" s="49"/>
      <c r="NPG808" s="49"/>
      <c r="NPH808" s="49"/>
      <c r="NPI808" s="49"/>
      <c r="NPJ808" s="49"/>
      <c r="NPK808" s="49"/>
      <c r="NPL808" s="49"/>
      <c r="NPM808" s="49"/>
      <c r="NPN808" s="49"/>
      <c r="NPO808" s="49"/>
      <c r="NPP808" s="49"/>
      <c r="NPQ808" s="49"/>
      <c r="NPR808" s="49"/>
      <c r="NPS808" s="49"/>
      <c r="NPT808" s="49"/>
      <c r="NPU808" s="49"/>
      <c r="NPV808" s="49"/>
      <c r="NPW808" s="49"/>
      <c r="NPX808" s="49"/>
      <c r="NPY808" s="49"/>
      <c r="NPZ808" s="49"/>
      <c r="NQA808" s="49"/>
      <c r="NQB808" s="49"/>
      <c r="NQC808" s="49"/>
      <c r="NQD808" s="49"/>
      <c r="NQE808" s="49"/>
      <c r="NQF808" s="49"/>
      <c r="NQG808" s="49"/>
      <c r="NQH808" s="49"/>
      <c r="NQI808" s="49"/>
      <c r="NQJ808" s="49"/>
      <c r="NQK808" s="49"/>
      <c r="NQL808" s="49"/>
      <c r="NQM808" s="49"/>
      <c r="NQN808" s="49"/>
      <c r="NQO808" s="49"/>
      <c r="NQP808" s="49"/>
      <c r="NQQ808" s="49"/>
      <c r="NQR808" s="49"/>
      <c r="NQS808" s="49"/>
      <c r="NQT808" s="49"/>
      <c r="NQU808" s="49"/>
      <c r="NQV808" s="49"/>
      <c r="NQW808" s="49"/>
      <c r="NQX808" s="49"/>
      <c r="NQY808" s="49"/>
      <c r="NQZ808" s="49"/>
      <c r="NRA808" s="49"/>
      <c r="NRB808" s="49"/>
      <c r="NRC808" s="49"/>
      <c r="NRD808" s="49"/>
      <c r="NRE808" s="49"/>
      <c r="NRF808" s="49"/>
      <c r="NRG808" s="49"/>
      <c r="NRH808" s="49"/>
      <c r="NRI808" s="49"/>
      <c r="NRJ808" s="49"/>
      <c r="NRK808" s="49"/>
      <c r="NRL808" s="49"/>
      <c r="NRM808" s="49"/>
      <c r="NRN808" s="49"/>
      <c r="NRO808" s="49"/>
      <c r="NRP808" s="49"/>
      <c r="NRQ808" s="49"/>
      <c r="NRR808" s="49"/>
      <c r="NRS808" s="49"/>
      <c r="NRT808" s="49"/>
      <c r="NRU808" s="49"/>
      <c r="NRV808" s="49"/>
      <c r="NRW808" s="49"/>
      <c r="NRX808" s="49"/>
      <c r="NRY808" s="49"/>
      <c r="NRZ808" s="49"/>
      <c r="NSA808" s="49"/>
      <c r="NSB808" s="49"/>
      <c r="NSC808" s="49"/>
      <c r="NSD808" s="49"/>
      <c r="NSE808" s="49"/>
      <c r="NSF808" s="49"/>
      <c r="NSG808" s="49"/>
      <c r="NSH808" s="49"/>
      <c r="NSI808" s="49"/>
      <c r="NSJ808" s="49"/>
      <c r="NSK808" s="49"/>
      <c r="NSL808" s="49"/>
      <c r="NSM808" s="49"/>
      <c r="NSN808" s="49"/>
      <c r="NSO808" s="49"/>
      <c r="NSP808" s="49"/>
      <c r="NSQ808" s="49"/>
      <c r="NSR808" s="49"/>
      <c r="NSS808" s="49"/>
      <c r="NST808" s="49"/>
      <c r="NSU808" s="49"/>
      <c r="NSV808" s="49"/>
      <c r="NSW808" s="49"/>
      <c r="NSX808" s="49"/>
      <c r="NSY808" s="49"/>
      <c r="NSZ808" s="49"/>
      <c r="NTA808" s="49"/>
      <c r="NTB808" s="49"/>
      <c r="NTC808" s="49"/>
      <c r="NTD808" s="49"/>
      <c r="NTE808" s="49"/>
      <c r="NTF808" s="49"/>
      <c r="NTG808" s="49"/>
      <c r="NTH808" s="49"/>
      <c r="NTI808" s="49"/>
      <c r="NTJ808" s="49"/>
      <c r="NTK808" s="49"/>
      <c r="NTL808" s="49"/>
      <c r="NTM808" s="49"/>
      <c r="NTN808" s="49"/>
      <c r="NTO808" s="49"/>
      <c r="NTP808" s="49"/>
      <c r="NTQ808" s="49"/>
      <c r="NTR808" s="49"/>
      <c r="NTS808" s="49"/>
      <c r="NTT808" s="49"/>
      <c r="NTU808" s="49"/>
      <c r="NTV808" s="49"/>
      <c r="NTW808" s="49"/>
      <c r="NTX808" s="49"/>
      <c r="NTY808" s="49"/>
      <c r="NTZ808" s="49"/>
      <c r="NUA808" s="49"/>
      <c r="NUB808" s="49"/>
      <c r="NUC808" s="49"/>
      <c r="NUD808" s="49"/>
      <c r="NUE808" s="49"/>
      <c r="NUF808" s="49"/>
      <c r="NUG808" s="49"/>
      <c r="NUH808" s="49"/>
      <c r="NUI808" s="49"/>
      <c r="NUJ808" s="49"/>
      <c r="NUK808" s="49"/>
      <c r="NUL808" s="49"/>
      <c r="NUM808" s="49"/>
      <c r="NUN808" s="49"/>
      <c r="NUO808" s="49"/>
      <c r="NUP808" s="49"/>
      <c r="NUQ808" s="49"/>
      <c r="NUR808" s="49"/>
      <c r="NUS808" s="49"/>
      <c r="NUT808" s="49"/>
      <c r="NUU808" s="49"/>
      <c r="NUV808" s="49"/>
      <c r="NUW808" s="49"/>
      <c r="NUX808" s="49"/>
      <c r="NUY808" s="49"/>
      <c r="NUZ808" s="49"/>
      <c r="NVA808" s="49"/>
      <c r="NVB808" s="49"/>
      <c r="NVC808" s="49"/>
      <c r="NVD808" s="49"/>
      <c r="NVE808" s="49"/>
      <c r="NVF808" s="49"/>
      <c r="NVG808" s="49"/>
      <c r="NVH808" s="49"/>
      <c r="NVI808" s="49"/>
      <c r="NVJ808" s="49"/>
      <c r="NVK808" s="49"/>
      <c r="NVL808" s="49"/>
      <c r="NVM808" s="49"/>
      <c r="NVN808" s="49"/>
      <c r="NVO808" s="49"/>
      <c r="NVP808" s="49"/>
      <c r="NVQ808" s="49"/>
      <c r="NVR808" s="49"/>
      <c r="NVS808" s="49"/>
      <c r="NVT808" s="49"/>
      <c r="NVU808" s="49"/>
      <c r="NVV808" s="49"/>
      <c r="NVW808" s="49"/>
      <c r="NVX808" s="49"/>
      <c r="NVY808" s="49"/>
      <c r="NVZ808" s="49"/>
      <c r="NWA808" s="49"/>
      <c r="NWB808" s="49"/>
      <c r="NWC808" s="49"/>
      <c r="NWD808" s="49"/>
      <c r="NWE808" s="49"/>
      <c r="NWF808" s="49"/>
      <c r="NWG808" s="49"/>
      <c r="NWH808" s="49"/>
      <c r="NWI808" s="49"/>
      <c r="NWJ808" s="49"/>
      <c r="NWK808" s="49"/>
      <c r="NWL808" s="49"/>
      <c r="NWM808" s="49"/>
      <c r="NWN808" s="49"/>
      <c r="NWO808" s="49"/>
      <c r="NWP808" s="49"/>
      <c r="NWQ808" s="49"/>
      <c r="NWR808" s="49"/>
      <c r="NWS808" s="49"/>
      <c r="NWT808" s="49"/>
      <c r="NWU808" s="49"/>
      <c r="NWV808" s="49"/>
      <c r="NWW808" s="49"/>
      <c r="NWX808" s="49"/>
      <c r="NWY808" s="49"/>
      <c r="NWZ808" s="49"/>
      <c r="NXA808" s="49"/>
      <c r="NXB808" s="49"/>
      <c r="NXC808" s="49"/>
      <c r="NXD808" s="49"/>
      <c r="NXE808" s="49"/>
      <c r="NXF808" s="49"/>
      <c r="NXG808" s="49"/>
      <c r="NXH808" s="49"/>
      <c r="NXI808" s="49"/>
      <c r="NXJ808" s="49"/>
      <c r="NXK808" s="49"/>
      <c r="NXL808" s="49"/>
      <c r="NXM808" s="49"/>
      <c r="NXN808" s="49"/>
      <c r="NXO808" s="49"/>
      <c r="NXP808" s="49"/>
      <c r="NXQ808" s="49"/>
      <c r="NXR808" s="49"/>
      <c r="NXS808" s="49"/>
      <c r="NXT808" s="49"/>
      <c r="NXU808" s="49"/>
      <c r="NXV808" s="49"/>
      <c r="NXW808" s="49"/>
      <c r="NXX808" s="49"/>
      <c r="NXY808" s="49"/>
      <c r="NXZ808" s="49"/>
      <c r="NYA808" s="49"/>
      <c r="NYB808" s="49"/>
      <c r="NYC808" s="49"/>
      <c r="NYD808" s="49"/>
      <c r="NYE808" s="49"/>
      <c r="NYF808" s="49"/>
      <c r="NYG808" s="49"/>
      <c r="NYH808" s="49"/>
      <c r="NYI808" s="49"/>
      <c r="NYJ808" s="49"/>
      <c r="NYK808" s="49"/>
      <c r="NYL808" s="49"/>
      <c r="NYM808" s="49"/>
      <c r="NYN808" s="49"/>
      <c r="NYO808" s="49"/>
      <c r="NYP808" s="49"/>
      <c r="NYQ808" s="49"/>
      <c r="NYR808" s="49"/>
      <c r="NYS808" s="49"/>
      <c r="NYT808" s="49"/>
      <c r="NYU808" s="49"/>
      <c r="NYV808" s="49"/>
      <c r="NYW808" s="49"/>
      <c r="NYX808" s="49"/>
      <c r="NYY808" s="49"/>
      <c r="NYZ808" s="49"/>
      <c r="NZA808" s="49"/>
      <c r="NZB808" s="49"/>
      <c r="NZC808" s="49"/>
      <c r="NZD808" s="49"/>
      <c r="NZE808" s="49"/>
      <c r="NZF808" s="49"/>
      <c r="NZG808" s="49"/>
      <c r="NZH808" s="49"/>
      <c r="NZI808" s="49"/>
      <c r="NZJ808" s="49"/>
      <c r="NZK808" s="49"/>
      <c r="NZL808" s="49"/>
      <c r="NZM808" s="49"/>
      <c r="NZN808" s="49"/>
      <c r="NZO808" s="49"/>
      <c r="NZP808" s="49"/>
      <c r="NZQ808" s="49"/>
      <c r="NZR808" s="49"/>
      <c r="NZS808" s="49"/>
      <c r="NZT808" s="49"/>
      <c r="NZU808" s="49"/>
      <c r="NZV808" s="49"/>
      <c r="NZW808" s="49"/>
      <c r="NZX808" s="49"/>
      <c r="NZY808" s="49"/>
      <c r="NZZ808" s="49"/>
      <c r="OAA808" s="49"/>
      <c r="OAB808" s="49"/>
      <c r="OAC808" s="49"/>
      <c r="OAD808" s="49"/>
      <c r="OAE808" s="49"/>
      <c r="OAF808" s="49"/>
      <c r="OAG808" s="49"/>
      <c r="OAH808" s="49"/>
      <c r="OAI808" s="49"/>
      <c r="OAJ808" s="49"/>
      <c r="OAK808" s="49"/>
      <c r="OAL808" s="49"/>
      <c r="OAM808" s="49"/>
      <c r="OAN808" s="49"/>
      <c r="OAO808" s="49"/>
      <c r="OAP808" s="49"/>
      <c r="OAQ808" s="49"/>
      <c r="OAR808" s="49"/>
      <c r="OAS808" s="49"/>
      <c r="OAT808" s="49"/>
      <c r="OAU808" s="49"/>
      <c r="OAV808" s="49"/>
      <c r="OAW808" s="49"/>
      <c r="OAX808" s="49"/>
      <c r="OAY808" s="49"/>
      <c r="OAZ808" s="49"/>
      <c r="OBA808" s="49"/>
      <c r="OBB808" s="49"/>
      <c r="OBC808" s="49"/>
      <c r="OBD808" s="49"/>
      <c r="OBE808" s="49"/>
      <c r="OBF808" s="49"/>
      <c r="OBG808" s="49"/>
      <c r="OBH808" s="49"/>
      <c r="OBI808" s="49"/>
      <c r="OBJ808" s="49"/>
      <c r="OBK808" s="49"/>
      <c r="OBL808" s="49"/>
      <c r="OBM808" s="49"/>
      <c r="OBN808" s="49"/>
      <c r="OBO808" s="49"/>
      <c r="OBP808" s="49"/>
      <c r="OBQ808" s="49"/>
      <c r="OBR808" s="49"/>
      <c r="OBS808" s="49"/>
      <c r="OBT808" s="49"/>
      <c r="OBU808" s="49"/>
      <c r="OBV808" s="49"/>
      <c r="OBW808" s="49"/>
      <c r="OBX808" s="49"/>
      <c r="OBY808" s="49"/>
      <c r="OBZ808" s="49"/>
      <c r="OCA808" s="49"/>
      <c r="OCB808" s="49"/>
      <c r="OCC808" s="49"/>
      <c r="OCD808" s="49"/>
      <c r="OCE808" s="49"/>
      <c r="OCF808" s="49"/>
      <c r="OCG808" s="49"/>
      <c r="OCH808" s="49"/>
      <c r="OCI808" s="49"/>
      <c r="OCJ808" s="49"/>
      <c r="OCK808" s="49"/>
      <c r="OCL808" s="49"/>
      <c r="OCM808" s="49"/>
      <c r="OCN808" s="49"/>
      <c r="OCO808" s="49"/>
      <c r="OCP808" s="49"/>
      <c r="OCQ808" s="49"/>
      <c r="OCR808" s="49"/>
      <c r="OCS808" s="49"/>
      <c r="OCT808" s="49"/>
      <c r="OCU808" s="49"/>
      <c r="OCV808" s="49"/>
      <c r="OCW808" s="49"/>
      <c r="OCX808" s="49"/>
      <c r="OCY808" s="49"/>
      <c r="OCZ808" s="49"/>
      <c r="ODA808" s="49"/>
      <c r="ODB808" s="49"/>
      <c r="ODC808" s="49"/>
      <c r="ODD808" s="49"/>
      <c r="ODE808" s="49"/>
      <c r="ODF808" s="49"/>
      <c r="ODG808" s="49"/>
      <c r="ODH808" s="49"/>
      <c r="ODI808" s="49"/>
      <c r="ODJ808" s="49"/>
      <c r="ODK808" s="49"/>
      <c r="ODL808" s="49"/>
      <c r="ODM808" s="49"/>
      <c r="ODN808" s="49"/>
      <c r="ODO808" s="49"/>
      <c r="ODP808" s="49"/>
      <c r="ODQ808" s="49"/>
      <c r="ODR808" s="49"/>
      <c r="ODS808" s="49"/>
      <c r="ODT808" s="49"/>
      <c r="ODU808" s="49"/>
      <c r="ODV808" s="49"/>
      <c r="ODW808" s="49"/>
      <c r="ODX808" s="49"/>
      <c r="ODY808" s="49"/>
      <c r="ODZ808" s="49"/>
      <c r="OEA808" s="49"/>
      <c r="OEB808" s="49"/>
      <c r="OEC808" s="49"/>
      <c r="OED808" s="49"/>
      <c r="OEE808" s="49"/>
      <c r="OEF808" s="49"/>
      <c r="OEG808" s="49"/>
      <c r="OEH808" s="49"/>
      <c r="OEI808" s="49"/>
      <c r="OEJ808" s="49"/>
      <c r="OEK808" s="49"/>
      <c r="OEL808" s="49"/>
      <c r="OEM808" s="49"/>
      <c r="OEN808" s="49"/>
      <c r="OEO808" s="49"/>
      <c r="OEP808" s="49"/>
      <c r="OEQ808" s="49"/>
      <c r="OER808" s="49"/>
      <c r="OES808" s="49"/>
      <c r="OET808" s="49"/>
      <c r="OEU808" s="49"/>
      <c r="OEV808" s="49"/>
      <c r="OEW808" s="49"/>
      <c r="OEX808" s="49"/>
      <c r="OEY808" s="49"/>
      <c r="OEZ808" s="49"/>
      <c r="OFA808" s="49"/>
      <c r="OFB808" s="49"/>
      <c r="OFC808" s="49"/>
      <c r="OFD808" s="49"/>
      <c r="OFE808" s="49"/>
      <c r="OFF808" s="49"/>
      <c r="OFG808" s="49"/>
      <c r="OFH808" s="49"/>
      <c r="OFI808" s="49"/>
      <c r="OFJ808" s="49"/>
      <c r="OFK808" s="49"/>
      <c r="OFL808" s="49"/>
      <c r="OFM808" s="49"/>
      <c r="OFN808" s="49"/>
      <c r="OFO808" s="49"/>
      <c r="OFP808" s="49"/>
      <c r="OFQ808" s="49"/>
      <c r="OFR808" s="49"/>
      <c r="OFS808" s="49"/>
      <c r="OFT808" s="49"/>
      <c r="OFU808" s="49"/>
      <c r="OFV808" s="49"/>
      <c r="OFW808" s="49"/>
      <c r="OFX808" s="49"/>
      <c r="OFY808" s="49"/>
      <c r="OFZ808" s="49"/>
      <c r="OGA808" s="49"/>
      <c r="OGB808" s="49"/>
      <c r="OGC808" s="49"/>
      <c r="OGD808" s="49"/>
      <c r="OGE808" s="49"/>
      <c r="OGF808" s="49"/>
      <c r="OGG808" s="49"/>
      <c r="OGH808" s="49"/>
      <c r="OGI808" s="49"/>
      <c r="OGJ808" s="49"/>
      <c r="OGK808" s="49"/>
      <c r="OGL808" s="49"/>
      <c r="OGM808" s="49"/>
      <c r="OGN808" s="49"/>
      <c r="OGO808" s="49"/>
      <c r="OGP808" s="49"/>
      <c r="OGQ808" s="49"/>
      <c r="OGR808" s="49"/>
      <c r="OGS808" s="49"/>
      <c r="OGT808" s="49"/>
      <c r="OGU808" s="49"/>
      <c r="OGV808" s="49"/>
      <c r="OGW808" s="49"/>
      <c r="OGX808" s="49"/>
      <c r="OGY808" s="49"/>
      <c r="OGZ808" s="49"/>
      <c r="OHA808" s="49"/>
      <c r="OHB808" s="49"/>
      <c r="OHC808" s="49"/>
      <c r="OHD808" s="49"/>
      <c r="OHE808" s="49"/>
      <c r="OHF808" s="49"/>
      <c r="OHG808" s="49"/>
      <c r="OHH808" s="49"/>
      <c r="OHI808" s="49"/>
      <c r="OHJ808" s="49"/>
      <c r="OHK808" s="49"/>
      <c r="OHL808" s="49"/>
      <c r="OHM808" s="49"/>
      <c r="OHN808" s="49"/>
      <c r="OHO808" s="49"/>
      <c r="OHP808" s="49"/>
      <c r="OHQ808" s="49"/>
      <c r="OHR808" s="49"/>
      <c r="OHS808" s="49"/>
      <c r="OHT808" s="49"/>
      <c r="OHU808" s="49"/>
      <c r="OHV808" s="49"/>
      <c r="OHW808" s="49"/>
      <c r="OHX808" s="49"/>
      <c r="OHY808" s="49"/>
      <c r="OHZ808" s="49"/>
      <c r="OIA808" s="49"/>
      <c r="OIB808" s="49"/>
      <c r="OIC808" s="49"/>
      <c r="OID808" s="49"/>
      <c r="OIE808" s="49"/>
      <c r="OIF808" s="49"/>
      <c r="OIG808" s="49"/>
      <c r="OIH808" s="49"/>
      <c r="OII808" s="49"/>
      <c r="OIJ808" s="49"/>
      <c r="OIK808" s="49"/>
      <c r="OIL808" s="49"/>
      <c r="OIM808" s="49"/>
      <c r="OIN808" s="49"/>
      <c r="OIO808" s="49"/>
      <c r="OIP808" s="49"/>
      <c r="OIQ808" s="49"/>
      <c r="OIR808" s="49"/>
      <c r="OIS808" s="49"/>
      <c r="OIT808" s="49"/>
      <c r="OIU808" s="49"/>
      <c r="OIV808" s="49"/>
      <c r="OIW808" s="49"/>
      <c r="OIX808" s="49"/>
      <c r="OIY808" s="49"/>
      <c r="OIZ808" s="49"/>
      <c r="OJA808" s="49"/>
      <c r="OJB808" s="49"/>
      <c r="OJC808" s="49"/>
      <c r="OJD808" s="49"/>
      <c r="OJE808" s="49"/>
      <c r="OJF808" s="49"/>
      <c r="OJG808" s="49"/>
      <c r="OJH808" s="49"/>
      <c r="OJI808" s="49"/>
      <c r="OJJ808" s="49"/>
      <c r="OJK808" s="49"/>
      <c r="OJL808" s="49"/>
      <c r="OJM808" s="49"/>
      <c r="OJN808" s="49"/>
      <c r="OJO808" s="49"/>
      <c r="OJP808" s="49"/>
      <c r="OJQ808" s="49"/>
      <c r="OJR808" s="49"/>
      <c r="OJS808" s="49"/>
      <c r="OJT808" s="49"/>
      <c r="OJU808" s="49"/>
      <c r="OJV808" s="49"/>
      <c r="OJW808" s="49"/>
      <c r="OJX808" s="49"/>
      <c r="OJY808" s="49"/>
      <c r="OJZ808" s="49"/>
      <c r="OKA808" s="49"/>
      <c r="OKB808" s="49"/>
      <c r="OKC808" s="49"/>
      <c r="OKD808" s="49"/>
      <c r="OKE808" s="49"/>
      <c r="OKF808" s="49"/>
      <c r="OKG808" s="49"/>
      <c r="OKH808" s="49"/>
      <c r="OKI808" s="49"/>
      <c r="OKJ808" s="49"/>
      <c r="OKK808" s="49"/>
      <c r="OKL808" s="49"/>
      <c r="OKM808" s="49"/>
      <c r="OKN808" s="49"/>
      <c r="OKO808" s="49"/>
      <c r="OKP808" s="49"/>
      <c r="OKQ808" s="49"/>
      <c r="OKR808" s="49"/>
      <c r="OKS808" s="49"/>
      <c r="OKT808" s="49"/>
      <c r="OKU808" s="49"/>
      <c r="OKV808" s="49"/>
      <c r="OKW808" s="49"/>
      <c r="OKX808" s="49"/>
      <c r="OKY808" s="49"/>
      <c r="OKZ808" s="49"/>
      <c r="OLA808" s="49"/>
      <c r="OLB808" s="49"/>
      <c r="OLC808" s="49"/>
      <c r="OLD808" s="49"/>
      <c r="OLE808" s="49"/>
      <c r="OLF808" s="49"/>
      <c r="OLG808" s="49"/>
      <c r="OLH808" s="49"/>
      <c r="OLI808" s="49"/>
      <c r="OLJ808" s="49"/>
      <c r="OLK808" s="49"/>
      <c r="OLL808" s="49"/>
      <c r="OLM808" s="49"/>
      <c r="OLN808" s="49"/>
      <c r="OLO808" s="49"/>
      <c r="OLP808" s="49"/>
      <c r="OLQ808" s="49"/>
      <c r="OLR808" s="49"/>
      <c r="OLS808" s="49"/>
      <c r="OLT808" s="49"/>
      <c r="OLU808" s="49"/>
      <c r="OLV808" s="49"/>
      <c r="OLW808" s="49"/>
      <c r="OLX808" s="49"/>
      <c r="OLY808" s="49"/>
      <c r="OLZ808" s="49"/>
      <c r="OMA808" s="49"/>
      <c r="OMB808" s="49"/>
      <c r="OMC808" s="49"/>
      <c r="OMD808" s="49"/>
      <c r="OME808" s="49"/>
      <c r="OMF808" s="49"/>
      <c r="OMG808" s="49"/>
      <c r="OMH808" s="49"/>
      <c r="OMI808" s="49"/>
      <c r="OMJ808" s="49"/>
      <c r="OMK808" s="49"/>
      <c r="OML808" s="49"/>
      <c r="OMM808" s="49"/>
      <c r="OMN808" s="49"/>
      <c r="OMO808" s="49"/>
      <c r="OMP808" s="49"/>
      <c r="OMQ808" s="49"/>
      <c r="OMR808" s="49"/>
      <c r="OMS808" s="49"/>
      <c r="OMT808" s="49"/>
      <c r="OMU808" s="49"/>
      <c r="OMV808" s="49"/>
      <c r="OMW808" s="49"/>
      <c r="OMX808" s="49"/>
      <c r="OMY808" s="49"/>
      <c r="OMZ808" s="49"/>
      <c r="ONA808" s="49"/>
      <c r="ONB808" s="49"/>
      <c r="ONC808" s="49"/>
      <c r="OND808" s="49"/>
      <c r="ONE808" s="49"/>
      <c r="ONF808" s="49"/>
      <c r="ONG808" s="49"/>
      <c r="ONH808" s="49"/>
      <c r="ONI808" s="49"/>
      <c r="ONJ808" s="49"/>
      <c r="ONK808" s="49"/>
      <c r="ONL808" s="49"/>
      <c r="ONM808" s="49"/>
      <c r="ONN808" s="49"/>
      <c r="ONO808" s="49"/>
      <c r="ONP808" s="49"/>
      <c r="ONQ808" s="49"/>
      <c r="ONR808" s="49"/>
      <c r="ONS808" s="49"/>
      <c r="ONT808" s="49"/>
      <c r="ONU808" s="49"/>
      <c r="ONV808" s="49"/>
      <c r="ONW808" s="49"/>
      <c r="ONX808" s="49"/>
      <c r="ONY808" s="49"/>
      <c r="ONZ808" s="49"/>
      <c r="OOA808" s="49"/>
      <c r="OOB808" s="49"/>
      <c r="OOC808" s="49"/>
      <c r="OOD808" s="49"/>
      <c r="OOE808" s="49"/>
      <c r="OOF808" s="49"/>
      <c r="OOG808" s="49"/>
      <c r="OOH808" s="49"/>
      <c r="OOI808" s="49"/>
      <c r="OOJ808" s="49"/>
      <c r="OOK808" s="49"/>
      <c r="OOL808" s="49"/>
      <c r="OOM808" s="49"/>
      <c r="OON808" s="49"/>
      <c r="OOO808" s="49"/>
      <c r="OOP808" s="49"/>
      <c r="OOQ808" s="49"/>
      <c r="OOR808" s="49"/>
      <c r="OOS808" s="49"/>
      <c r="OOT808" s="49"/>
      <c r="OOU808" s="49"/>
      <c r="OOV808" s="49"/>
      <c r="OOW808" s="49"/>
      <c r="OOX808" s="49"/>
      <c r="OOY808" s="49"/>
      <c r="OOZ808" s="49"/>
      <c r="OPA808" s="49"/>
      <c r="OPB808" s="49"/>
      <c r="OPC808" s="49"/>
      <c r="OPD808" s="49"/>
      <c r="OPE808" s="49"/>
      <c r="OPF808" s="49"/>
      <c r="OPG808" s="49"/>
      <c r="OPH808" s="49"/>
      <c r="OPI808" s="49"/>
      <c r="OPJ808" s="49"/>
      <c r="OPK808" s="49"/>
      <c r="OPL808" s="49"/>
      <c r="OPM808" s="49"/>
      <c r="OPN808" s="49"/>
      <c r="OPO808" s="49"/>
      <c r="OPP808" s="49"/>
      <c r="OPQ808" s="49"/>
      <c r="OPR808" s="49"/>
      <c r="OPS808" s="49"/>
      <c r="OPT808" s="49"/>
      <c r="OPU808" s="49"/>
      <c r="OPV808" s="49"/>
      <c r="OPW808" s="49"/>
      <c r="OPX808" s="49"/>
      <c r="OPY808" s="49"/>
      <c r="OPZ808" s="49"/>
      <c r="OQA808" s="49"/>
      <c r="OQB808" s="49"/>
      <c r="OQC808" s="49"/>
      <c r="OQD808" s="49"/>
      <c r="OQE808" s="49"/>
      <c r="OQF808" s="49"/>
      <c r="OQG808" s="49"/>
      <c r="OQH808" s="49"/>
      <c r="OQI808" s="49"/>
      <c r="OQJ808" s="49"/>
      <c r="OQK808" s="49"/>
      <c r="OQL808" s="49"/>
      <c r="OQM808" s="49"/>
      <c r="OQN808" s="49"/>
      <c r="OQO808" s="49"/>
      <c r="OQP808" s="49"/>
      <c r="OQQ808" s="49"/>
      <c r="OQR808" s="49"/>
      <c r="OQS808" s="49"/>
      <c r="OQT808" s="49"/>
      <c r="OQU808" s="49"/>
      <c r="OQV808" s="49"/>
      <c r="OQW808" s="49"/>
      <c r="OQX808" s="49"/>
      <c r="OQY808" s="49"/>
      <c r="OQZ808" s="49"/>
      <c r="ORA808" s="49"/>
      <c r="ORB808" s="49"/>
      <c r="ORC808" s="49"/>
      <c r="ORD808" s="49"/>
      <c r="ORE808" s="49"/>
      <c r="ORF808" s="49"/>
      <c r="ORG808" s="49"/>
      <c r="ORH808" s="49"/>
      <c r="ORI808" s="49"/>
      <c r="ORJ808" s="49"/>
      <c r="ORK808" s="49"/>
      <c r="ORL808" s="49"/>
      <c r="ORM808" s="49"/>
      <c r="ORN808" s="49"/>
      <c r="ORO808" s="49"/>
      <c r="ORP808" s="49"/>
      <c r="ORQ808" s="49"/>
      <c r="ORR808" s="49"/>
      <c r="ORS808" s="49"/>
      <c r="ORT808" s="49"/>
      <c r="ORU808" s="49"/>
      <c r="ORV808" s="49"/>
      <c r="ORW808" s="49"/>
      <c r="ORX808" s="49"/>
      <c r="ORY808" s="49"/>
      <c r="ORZ808" s="49"/>
      <c r="OSA808" s="49"/>
      <c r="OSB808" s="49"/>
      <c r="OSC808" s="49"/>
      <c r="OSD808" s="49"/>
      <c r="OSE808" s="49"/>
      <c r="OSF808" s="49"/>
      <c r="OSG808" s="49"/>
      <c r="OSH808" s="49"/>
      <c r="OSI808" s="49"/>
      <c r="OSJ808" s="49"/>
      <c r="OSK808" s="49"/>
      <c r="OSL808" s="49"/>
      <c r="OSM808" s="49"/>
      <c r="OSN808" s="49"/>
      <c r="OSO808" s="49"/>
      <c r="OSP808" s="49"/>
      <c r="OSQ808" s="49"/>
      <c r="OSR808" s="49"/>
      <c r="OSS808" s="49"/>
      <c r="OST808" s="49"/>
      <c r="OSU808" s="49"/>
      <c r="OSV808" s="49"/>
      <c r="OSW808" s="49"/>
      <c r="OSX808" s="49"/>
      <c r="OSY808" s="49"/>
      <c r="OSZ808" s="49"/>
      <c r="OTA808" s="49"/>
      <c r="OTB808" s="49"/>
      <c r="OTC808" s="49"/>
      <c r="OTD808" s="49"/>
      <c r="OTE808" s="49"/>
      <c r="OTF808" s="49"/>
      <c r="OTG808" s="49"/>
      <c r="OTH808" s="49"/>
      <c r="OTI808" s="49"/>
      <c r="OTJ808" s="49"/>
      <c r="OTK808" s="49"/>
      <c r="OTL808" s="49"/>
      <c r="OTM808" s="49"/>
      <c r="OTN808" s="49"/>
      <c r="OTO808" s="49"/>
      <c r="OTP808" s="49"/>
      <c r="OTQ808" s="49"/>
      <c r="OTR808" s="49"/>
      <c r="OTS808" s="49"/>
      <c r="OTT808" s="49"/>
      <c r="OTU808" s="49"/>
      <c r="OTV808" s="49"/>
      <c r="OTW808" s="49"/>
      <c r="OTX808" s="49"/>
      <c r="OTY808" s="49"/>
      <c r="OTZ808" s="49"/>
      <c r="OUA808" s="49"/>
      <c r="OUB808" s="49"/>
      <c r="OUC808" s="49"/>
      <c r="OUD808" s="49"/>
      <c r="OUE808" s="49"/>
      <c r="OUF808" s="49"/>
      <c r="OUG808" s="49"/>
      <c r="OUH808" s="49"/>
      <c r="OUI808" s="49"/>
      <c r="OUJ808" s="49"/>
      <c r="OUK808" s="49"/>
      <c r="OUL808" s="49"/>
      <c r="OUM808" s="49"/>
      <c r="OUN808" s="49"/>
      <c r="OUO808" s="49"/>
      <c r="OUP808" s="49"/>
      <c r="OUQ808" s="49"/>
      <c r="OUR808" s="49"/>
      <c r="OUS808" s="49"/>
      <c r="OUT808" s="49"/>
      <c r="OUU808" s="49"/>
      <c r="OUV808" s="49"/>
      <c r="OUW808" s="49"/>
      <c r="OUX808" s="49"/>
      <c r="OUY808" s="49"/>
      <c r="OUZ808" s="49"/>
      <c r="OVA808" s="49"/>
      <c r="OVB808" s="49"/>
      <c r="OVC808" s="49"/>
      <c r="OVD808" s="49"/>
      <c r="OVE808" s="49"/>
      <c r="OVF808" s="49"/>
      <c r="OVG808" s="49"/>
      <c r="OVH808" s="49"/>
      <c r="OVI808" s="49"/>
      <c r="OVJ808" s="49"/>
      <c r="OVK808" s="49"/>
      <c r="OVL808" s="49"/>
      <c r="OVM808" s="49"/>
      <c r="OVN808" s="49"/>
      <c r="OVO808" s="49"/>
      <c r="OVP808" s="49"/>
      <c r="OVQ808" s="49"/>
      <c r="OVR808" s="49"/>
      <c r="OVS808" s="49"/>
      <c r="OVT808" s="49"/>
      <c r="OVU808" s="49"/>
      <c r="OVV808" s="49"/>
      <c r="OVW808" s="49"/>
      <c r="OVX808" s="49"/>
      <c r="OVY808" s="49"/>
      <c r="OVZ808" s="49"/>
      <c r="OWA808" s="49"/>
      <c r="OWB808" s="49"/>
      <c r="OWC808" s="49"/>
      <c r="OWD808" s="49"/>
      <c r="OWE808" s="49"/>
      <c r="OWF808" s="49"/>
      <c r="OWG808" s="49"/>
      <c r="OWH808" s="49"/>
      <c r="OWI808" s="49"/>
      <c r="OWJ808" s="49"/>
      <c r="OWK808" s="49"/>
      <c r="OWL808" s="49"/>
      <c r="OWM808" s="49"/>
      <c r="OWN808" s="49"/>
      <c r="OWO808" s="49"/>
      <c r="OWP808" s="49"/>
      <c r="OWQ808" s="49"/>
      <c r="OWR808" s="49"/>
      <c r="OWS808" s="49"/>
      <c r="OWT808" s="49"/>
      <c r="OWU808" s="49"/>
      <c r="OWV808" s="49"/>
      <c r="OWW808" s="49"/>
      <c r="OWX808" s="49"/>
      <c r="OWY808" s="49"/>
      <c r="OWZ808" s="49"/>
      <c r="OXA808" s="49"/>
      <c r="OXB808" s="49"/>
      <c r="OXC808" s="49"/>
      <c r="OXD808" s="49"/>
      <c r="OXE808" s="49"/>
      <c r="OXF808" s="49"/>
      <c r="OXG808" s="49"/>
      <c r="OXH808" s="49"/>
      <c r="OXI808" s="49"/>
      <c r="OXJ808" s="49"/>
      <c r="OXK808" s="49"/>
      <c r="OXL808" s="49"/>
      <c r="OXM808" s="49"/>
      <c r="OXN808" s="49"/>
      <c r="OXO808" s="49"/>
      <c r="OXP808" s="49"/>
      <c r="OXQ808" s="49"/>
      <c r="OXR808" s="49"/>
      <c r="OXS808" s="49"/>
      <c r="OXT808" s="49"/>
      <c r="OXU808" s="49"/>
      <c r="OXV808" s="49"/>
      <c r="OXW808" s="49"/>
      <c r="OXX808" s="49"/>
      <c r="OXY808" s="49"/>
      <c r="OXZ808" s="49"/>
      <c r="OYA808" s="49"/>
      <c r="OYB808" s="49"/>
      <c r="OYC808" s="49"/>
      <c r="OYD808" s="49"/>
      <c r="OYE808" s="49"/>
      <c r="OYF808" s="49"/>
      <c r="OYG808" s="49"/>
      <c r="OYH808" s="49"/>
      <c r="OYI808" s="49"/>
      <c r="OYJ808" s="49"/>
      <c r="OYK808" s="49"/>
      <c r="OYL808" s="49"/>
      <c r="OYM808" s="49"/>
      <c r="OYN808" s="49"/>
      <c r="OYO808" s="49"/>
      <c r="OYP808" s="49"/>
      <c r="OYQ808" s="49"/>
      <c r="OYR808" s="49"/>
      <c r="OYS808" s="49"/>
      <c r="OYT808" s="49"/>
      <c r="OYU808" s="49"/>
      <c r="OYV808" s="49"/>
      <c r="OYW808" s="49"/>
      <c r="OYX808" s="49"/>
      <c r="OYY808" s="49"/>
      <c r="OYZ808" s="49"/>
      <c r="OZA808" s="49"/>
      <c r="OZB808" s="49"/>
      <c r="OZC808" s="49"/>
      <c r="OZD808" s="49"/>
      <c r="OZE808" s="49"/>
      <c r="OZF808" s="49"/>
      <c r="OZG808" s="49"/>
      <c r="OZH808" s="49"/>
      <c r="OZI808" s="49"/>
      <c r="OZJ808" s="49"/>
      <c r="OZK808" s="49"/>
      <c r="OZL808" s="49"/>
      <c r="OZM808" s="49"/>
      <c r="OZN808" s="49"/>
      <c r="OZO808" s="49"/>
      <c r="OZP808" s="49"/>
      <c r="OZQ808" s="49"/>
      <c r="OZR808" s="49"/>
      <c r="OZS808" s="49"/>
      <c r="OZT808" s="49"/>
      <c r="OZU808" s="49"/>
      <c r="OZV808" s="49"/>
      <c r="OZW808" s="49"/>
      <c r="OZX808" s="49"/>
      <c r="OZY808" s="49"/>
      <c r="OZZ808" s="49"/>
      <c r="PAA808" s="49"/>
      <c r="PAB808" s="49"/>
      <c r="PAC808" s="49"/>
      <c r="PAD808" s="49"/>
      <c r="PAE808" s="49"/>
      <c r="PAF808" s="49"/>
      <c r="PAG808" s="49"/>
      <c r="PAH808" s="49"/>
      <c r="PAI808" s="49"/>
      <c r="PAJ808" s="49"/>
      <c r="PAK808" s="49"/>
      <c r="PAL808" s="49"/>
      <c r="PAM808" s="49"/>
      <c r="PAN808" s="49"/>
      <c r="PAO808" s="49"/>
      <c r="PAP808" s="49"/>
      <c r="PAQ808" s="49"/>
      <c r="PAR808" s="49"/>
      <c r="PAS808" s="49"/>
      <c r="PAT808" s="49"/>
      <c r="PAU808" s="49"/>
      <c r="PAV808" s="49"/>
      <c r="PAW808" s="49"/>
      <c r="PAX808" s="49"/>
      <c r="PAY808" s="49"/>
      <c r="PAZ808" s="49"/>
      <c r="PBA808" s="49"/>
      <c r="PBB808" s="49"/>
      <c r="PBC808" s="49"/>
      <c r="PBD808" s="49"/>
      <c r="PBE808" s="49"/>
      <c r="PBF808" s="49"/>
      <c r="PBG808" s="49"/>
      <c r="PBH808" s="49"/>
      <c r="PBI808" s="49"/>
      <c r="PBJ808" s="49"/>
      <c r="PBK808" s="49"/>
      <c r="PBL808" s="49"/>
      <c r="PBM808" s="49"/>
      <c r="PBN808" s="49"/>
      <c r="PBO808" s="49"/>
      <c r="PBP808" s="49"/>
      <c r="PBQ808" s="49"/>
      <c r="PBR808" s="49"/>
      <c r="PBS808" s="49"/>
      <c r="PBT808" s="49"/>
      <c r="PBU808" s="49"/>
      <c r="PBV808" s="49"/>
      <c r="PBW808" s="49"/>
      <c r="PBX808" s="49"/>
      <c r="PBY808" s="49"/>
      <c r="PBZ808" s="49"/>
      <c r="PCA808" s="49"/>
      <c r="PCB808" s="49"/>
      <c r="PCC808" s="49"/>
      <c r="PCD808" s="49"/>
      <c r="PCE808" s="49"/>
      <c r="PCF808" s="49"/>
      <c r="PCG808" s="49"/>
      <c r="PCH808" s="49"/>
      <c r="PCI808" s="49"/>
      <c r="PCJ808" s="49"/>
      <c r="PCK808" s="49"/>
      <c r="PCL808" s="49"/>
      <c r="PCM808" s="49"/>
      <c r="PCN808" s="49"/>
      <c r="PCO808" s="49"/>
      <c r="PCP808" s="49"/>
      <c r="PCQ808" s="49"/>
      <c r="PCR808" s="49"/>
      <c r="PCS808" s="49"/>
      <c r="PCT808" s="49"/>
      <c r="PCU808" s="49"/>
      <c r="PCV808" s="49"/>
      <c r="PCW808" s="49"/>
      <c r="PCX808" s="49"/>
      <c r="PCY808" s="49"/>
      <c r="PCZ808" s="49"/>
      <c r="PDA808" s="49"/>
      <c r="PDB808" s="49"/>
      <c r="PDC808" s="49"/>
      <c r="PDD808" s="49"/>
      <c r="PDE808" s="49"/>
      <c r="PDF808" s="49"/>
      <c r="PDG808" s="49"/>
      <c r="PDH808" s="49"/>
      <c r="PDI808" s="49"/>
      <c r="PDJ808" s="49"/>
      <c r="PDK808" s="49"/>
      <c r="PDL808" s="49"/>
      <c r="PDM808" s="49"/>
      <c r="PDN808" s="49"/>
      <c r="PDO808" s="49"/>
      <c r="PDP808" s="49"/>
      <c r="PDQ808" s="49"/>
      <c r="PDR808" s="49"/>
      <c r="PDS808" s="49"/>
      <c r="PDT808" s="49"/>
      <c r="PDU808" s="49"/>
      <c r="PDV808" s="49"/>
      <c r="PDW808" s="49"/>
      <c r="PDX808" s="49"/>
      <c r="PDY808" s="49"/>
      <c r="PDZ808" s="49"/>
      <c r="PEA808" s="49"/>
      <c r="PEB808" s="49"/>
      <c r="PEC808" s="49"/>
      <c r="PED808" s="49"/>
      <c r="PEE808" s="49"/>
      <c r="PEF808" s="49"/>
      <c r="PEG808" s="49"/>
      <c r="PEH808" s="49"/>
      <c r="PEI808" s="49"/>
      <c r="PEJ808" s="49"/>
      <c r="PEK808" s="49"/>
      <c r="PEL808" s="49"/>
      <c r="PEM808" s="49"/>
      <c r="PEN808" s="49"/>
      <c r="PEO808" s="49"/>
      <c r="PEP808" s="49"/>
      <c r="PEQ808" s="49"/>
      <c r="PER808" s="49"/>
      <c r="PES808" s="49"/>
      <c r="PET808" s="49"/>
      <c r="PEU808" s="49"/>
      <c r="PEV808" s="49"/>
      <c r="PEW808" s="49"/>
      <c r="PEX808" s="49"/>
      <c r="PEY808" s="49"/>
      <c r="PEZ808" s="49"/>
      <c r="PFA808" s="49"/>
      <c r="PFB808" s="49"/>
      <c r="PFC808" s="49"/>
      <c r="PFD808" s="49"/>
      <c r="PFE808" s="49"/>
      <c r="PFF808" s="49"/>
      <c r="PFG808" s="49"/>
      <c r="PFH808" s="49"/>
      <c r="PFI808" s="49"/>
      <c r="PFJ808" s="49"/>
      <c r="PFK808" s="49"/>
      <c r="PFL808" s="49"/>
      <c r="PFM808" s="49"/>
      <c r="PFN808" s="49"/>
      <c r="PFO808" s="49"/>
      <c r="PFP808" s="49"/>
      <c r="PFQ808" s="49"/>
      <c r="PFR808" s="49"/>
      <c r="PFS808" s="49"/>
      <c r="PFT808" s="49"/>
      <c r="PFU808" s="49"/>
      <c r="PFV808" s="49"/>
      <c r="PFW808" s="49"/>
      <c r="PFX808" s="49"/>
      <c r="PFY808" s="49"/>
      <c r="PFZ808" s="49"/>
      <c r="PGA808" s="49"/>
      <c r="PGB808" s="49"/>
      <c r="PGC808" s="49"/>
      <c r="PGD808" s="49"/>
      <c r="PGE808" s="49"/>
      <c r="PGF808" s="49"/>
      <c r="PGG808" s="49"/>
      <c r="PGH808" s="49"/>
      <c r="PGI808" s="49"/>
      <c r="PGJ808" s="49"/>
      <c r="PGK808" s="49"/>
      <c r="PGL808" s="49"/>
      <c r="PGM808" s="49"/>
      <c r="PGN808" s="49"/>
      <c r="PGO808" s="49"/>
      <c r="PGP808" s="49"/>
      <c r="PGQ808" s="49"/>
      <c r="PGR808" s="49"/>
      <c r="PGS808" s="49"/>
      <c r="PGT808" s="49"/>
      <c r="PGU808" s="49"/>
      <c r="PGV808" s="49"/>
      <c r="PGW808" s="49"/>
      <c r="PGX808" s="49"/>
      <c r="PGY808" s="49"/>
      <c r="PGZ808" s="49"/>
      <c r="PHA808" s="49"/>
      <c r="PHB808" s="49"/>
      <c r="PHC808" s="49"/>
      <c r="PHD808" s="49"/>
      <c r="PHE808" s="49"/>
      <c r="PHF808" s="49"/>
      <c r="PHG808" s="49"/>
      <c r="PHH808" s="49"/>
      <c r="PHI808" s="49"/>
      <c r="PHJ808" s="49"/>
      <c r="PHK808" s="49"/>
      <c r="PHL808" s="49"/>
      <c r="PHM808" s="49"/>
      <c r="PHN808" s="49"/>
      <c r="PHO808" s="49"/>
      <c r="PHP808" s="49"/>
      <c r="PHQ808" s="49"/>
      <c r="PHR808" s="49"/>
      <c r="PHS808" s="49"/>
      <c r="PHT808" s="49"/>
      <c r="PHU808" s="49"/>
      <c r="PHV808" s="49"/>
      <c r="PHW808" s="49"/>
      <c r="PHX808" s="49"/>
      <c r="PHY808" s="49"/>
      <c r="PHZ808" s="49"/>
      <c r="PIA808" s="49"/>
      <c r="PIB808" s="49"/>
      <c r="PIC808" s="49"/>
      <c r="PID808" s="49"/>
      <c r="PIE808" s="49"/>
      <c r="PIF808" s="49"/>
      <c r="PIG808" s="49"/>
      <c r="PIH808" s="49"/>
      <c r="PII808" s="49"/>
      <c r="PIJ808" s="49"/>
      <c r="PIK808" s="49"/>
      <c r="PIL808" s="49"/>
      <c r="PIM808" s="49"/>
      <c r="PIN808" s="49"/>
      <c r="PIO808" s="49"/>
      <c r="PIP808" s="49"/>
      <c r="PIQ808" s="49"/>
      <c r="PIR808" s="49"/>
      <c r="PIS808" s="49"/>
      <c r="PIT808" s="49"/>
      <c r="PIU808" s="49"/>
      <c r="PIV808" s="49"/>
      <c r="PIW808" s="49"/>
      <c r="PIX808" s="49"/>
      <c r="PIY808" s="49"/>
      <c r="PIZ808" s="49"/>
      <c r="PJA808" s="49"/>
      <c r="PJB808" s="49"/>
      <c r="PJC808" s="49"/>
      <c r="PJD808" s="49"/>
      <c r="PJE808" s="49"/>
      <c r="PJF808" s="49"/>
      <c r="PJG808" s="49"/>
      <c r="PJH808" s="49"/>
      <c r="PJI808" s="49"/>
      <c r="PJJ808" s="49"/>
      <c r="PJK808" s="49"/>
      <c r="PJL808" s="49"/>
      <c r="PJM808" s="49"/>
      <c r="PJN808" s="49"/>
      <c r="PJO808" s="49"/>
      <c r="PJP808" s="49"/>
      <c r="PJQ808" s="49"/>
      <c r="PJR808" s="49"/>
      <c r="PJS808" s="49"/>
      <c r="PJT808" s="49"/>
      <c r="PJU808" s="49"/>
      <c r="PJV808" s="49"/>
      <c r="PJW808" s="49"/>
      <c r="PJX808" s="49"/>
      <c r="PJY808" s="49"/>
      <c r="PJZ808" s="49"/>
      <c r="PKA808" s="49"/>
      <c r="PKB808" s="49"/>
      <c r="PKC808" s="49"/>
      <c r="PKD808" s="49"/>
      <c r="PKE808" s="49"/>
      <c r="PKF808" s="49"/>
      <c r="PKG808" s="49"/>
      <c r="PKH808" s="49"/>
      <c r="PKI808" s="49"/>
      <c r="PKJ808" s="49"/>
      <c r="PKK808" s="49"/>
      <c r="PKL808" s="49"/>
      <c r="PKM808" s="49"/>
      <c r="PKN808" s="49"/>
      <c r="PKO808" s="49"/>
      <c r="PKP808" s="49"/>
      <c r="PKQ808" s="49"/>
      <c r="PKR808" s="49"/>
      <c r="PKS808" s="49"/>
      <c r="PKT808" s="49"/>
      <c r="PKU808" s="49"/>
      <c r="PKV808" s="49"/>
      <c r="PKW808" s="49"/>
      <c r="PKX808" s="49"/>
      <c r="PKY808" s="49"/>
      <c r="PKZ808" s="49"/>
      <c r="PLA808" s="49"/>
      <c r="PLB808" s="49"/>
      <c r="PLC808" s="49"/>
      <c r="PLD808" s="49"/>
      <c r="PLE808" s="49"/>
      <c r="PLF808" s="49"/>
      <c r="PLG808" s="49"/>
      <c r="PLH808" s="49"/>
      <c r="PLI808" s="49"/>
      <c r="PLJ808" s="49"/>
      <c r="PLK808" s="49"/>
      <c r="PLL808" s="49"/>
      <c r="PLM808" s="49"/>
      <c r="PLN808" s="49"/>
      <c r="PLO808" s="49"/>
      <c r="PLP808" s="49"/>
      <c r="PLQ808" s="49"/>
      <c r="PLR808" s="49"/>
      <c r="PLS808" s="49"/>
      <c r="PLT808" s="49"/>
      <c r="PLU808" s="49"/>
      <c r="PLV808" s="49"/>
      <c r="PLW808" s="49"/>
      <c r="PLX808" s="49"/>
      <c r="PLY808" s="49"/>
      <c r="PLZ808" s="49"/>
      <c r="PMA808" s="49"/>
      <c r="PMB808" s="49"/>
      <c r="PMC808" s="49"/>
      <c r="PMD808" s="49"/>
      <c r="PME808" s="49"/>
      <c r="PMF808" s="49"/>
      <c r="PMG808" s="49"/>
      <c r="PMH808" s="49"/>
      <c r="PMI808" s="49"/>
      <c r="PMJ808" s="49"/>
      <c r="PMK808" s="49"/>
      <c r="PML808" s="49"/>
      <c r="PMM808" s="49"/>
      <c r="PMN808" s="49"/>
      <c r="PMO808" s="49"/>
      <c r="PMP808" s="49"/>
      <c r="PMQ808" s="49"/>
      <c r="PMR808" s="49"/>
      <c r="PMS808" s="49"/>
      <c r="PMT808" s="49"/>
      <c r="PMU808" s="49"/>
      <c r="PMV808" s="49"/>
      <c r="PMW808" s="49"/>
      <c r="PMX808" s="49"/>
      <c r="PMY808" s="49"/>
      <c r="PMZ808" s="49"/>
      <c r="PNA808" s="49"/>
      <c r="PNB808" s="49"/>
      <c r="PNC808" s="49"/>
      <c r="PND808" s="49"/>
      <c r="PNE808" s="49"/>
      <c r="PNF808" s="49"/>
      <c r="PNG808" s="49"/>
      <c r="PNH808" s="49"/>
      <c r="PNI808" s="49"/>
      <c r="PNJ808" s="49"/>
      <c r="PNK808" s="49"/>
      <c r="PNL808" s="49"/>
      <c r="PNM808" s="49"/>
      <c r="PNN808" s="49"/>
      <c r="PNO808" s="49"/>
      <c r="PNP808" s="49"/>
      <c r="PNQ808" s="49"/>
      <c r="PNR808" s="49"/>
      <c r="PNS808" s="49"/>
      <c r="PNT808" s="49"/>
      <c r="PNU808" s="49"/>
      <c r="PNV808" s="49"/>
      <c r="PNW808" s="49"/>
      <c r="PNX808" s="49"/>
      <c r="PNY808" s="49"/>
      <c r="PNZ808" s="49"/>
      <c r="POA808" s="49"/>
      <c r="POB808" s="49"/>
      <c r="POC808" s="49"/>
      <c r="POD808" s="49"/>
      <c r="POE808" s="49"/>
      <c r="POF808" s="49"/>
      <c r="POG808" s="49"/>
      <c r="POH808" s="49"/>
      <c r="POI808" s="49"/>
      <c r="POJ808" s="49"/>
      <c r="POK808" s="49"/>
      <c r="POL808" s="49"/>
      <c r="POM808" s="49"/>
      <c r="PON808" s="49"/>
      <c r="POO808" s="49"/>
      <c r="POP808" s="49"/>
      <c r="POQ808" s="49"/>
      <c r="POR808" s="49"/>
      <c r="POS808" s="49"/>
      <c r="POT808" s="49"/>
      <c r="POU808" s="49"/>
      <c r="POV808" s="49"/>
      <c r="POW808" s="49"/>
      <c r="POX808" s="49"/>
      <c r="POY808" s="49"/>
      <c r="POZ808" s="49"/>
      <c r="PPA808" s="49"/>
      <c r="PPB808" s="49"/>
      <c r="PPC808" s="49"/>
      <c r="PPD808" s="49"/>
      <c r="PPE808" s="49"/>
      <c r="PPF808" s="49"/>
      <c r="PPG808" s="49"/>
      <c r="PPH808" s="49"/>
      <c r="PPI808" s="49"/>
      <c r="PPJ808" s="49"/>
      <c r="PPK808" s="49"/>
      <c r="PPL808" s="49"/>
      <c r="PPM808" s="49"/>
      <c r="PPN808" s="49"/>
      <c r="PPO808" s="49"/>
      <c r="PPP808" s="49"/>
      <c r="PPQ808" s="49"/>
      <c r="PPR808" s="49"/>
      <c r="PPS808" s="49"/>
      <c r="PPT808" s="49"/>
      <c r="PPU808" s="49"/>
      <c r="PPV808" s="49"/>
      <c r="PPW808" s="49"/>
      <c r="PPX808" s="49"/>
      <c r="PPY808" s="49"/>
      <c r="PPZ808" s="49"/>
      <c r="PQA808" s="49"/>
      <c r="PQB808" s="49"/>
      <c r="PQC808" s="49"/>
      <c r="PQD808" s="49"/>
      <c r="PQE808" s="49"/>
      <c r="PQF808" s="49"/>
      <c r="PQG808" s="49"/>
      <c r="PQH808" s="49"/>
      <c r="PQI808" s="49"/>
      <c r="PQJ808" s="49"/>
      <c r="PQK808" s="49"/>
      <c r="PQL808" s="49"/>
      <c r="PQM808" s="49"/>
      <c r="PQN808" s="49"/>
      <c r="PQO808" s="49"/>
      <c r="PQP808" s="49"/>
      <c r="PQQ808" s="49"/>
      <c r="PQR808" s="49"/>
      <c r="PQS808" s="49"/>
      <c r="PQT808" s="49"/>
      <c r="PQU808" s="49"/>
      <c r="PQV808" s="49"/>
      <c r="PQW808" s="49"/>
      <c r="PQX808" s="49"/>
      <c r="PQY808" s="49"/>
      <c r="PQZ808" s="49"/>
      <c r="PRA808" s="49"/>
      <c r="PRB808" s="49"/>
      <c r="PRC808" s="49"/>
      <c r="PRD808" s="49"/>
      <c r="PRE808" s="49"/>
      <c r="PRF808" s="49"/>
      <c r="PRG808" s="49"/>
      <c r="PRH808" s="49"/>
      <c r="PRI808" s="49"/>
      <c r="PRJ808" s="49"/>
      <c r="PRK808" s="49"/>
      <c r="PRL808" s="49"/>
      <c r="PRM808" s="49"/>
      <c r="PRN808" s="49"/>
      <c r="PRO808" s="49"/>
      <c r="PRP808" s="49"/>
      <c r="PRQ808" s="49"/>
      <c r="PRR808" s="49"/>
      <c r="PRS808" s="49"/>
      <c r="PRT808" s="49"/>
      <c r="PRU808" s="49"/>
      <c r="PRV808" s="49"/>
      <c r="PRW808" s="49"/>
      <c r="PRX808" s="49"/>
      <c r="PRY808" s="49"/>
      <c r="PRZ808" s="49"/>
      <c r="PSA808" s="49"/>
      <c r="PSB808" s="49"/>
      <c r="PSC808" s="49"/>
      <c r="PSD808" s="49"/>
      <c r="PSE808" s="49"/>
      <c r="PSF808" s="49"/>
      <c r="PSG808" s="49"/>
      <c r="PSH808" s="49"/>
      <c r="PSI808" s="49"/>
      <c r="PSJ808" s="49"/>
      <c r="PSK808" s="49"/>
      <c r="PSL808" s="49"/>
      <c r="PSM808" s="49"/>
      <c r="PSN808" s="49"/>
      <c r="PSO808" s="49"/>
      <c r="PSP808" s="49"/>
      <c r="PSQ808" s="49"/>
      <c r="PSR808" s="49"/>
      <c r="PSS808" s="49"/>
      <c r="PST808" s="49"/>
      <c r="PSU808" s="49"/>
      <c r="PSV808" s="49"/>
      <c r="PSW808" s="49"/>
      <c r="PSX808" s="49"/>
      <c r="PSY808" s="49"/>
      <c r="PSZ808" s="49"/>
      <c r="PTA808" s="49"/>
      <c r="PTB808" s="49"/>
      <c r="PTC808" s="49"/>
      <c r="PTD808" s="49"/>
      <c r="PTE808" s="49"/>
      <c r="PTF808" s="49"/>
      <c r="PTG808" s="49"/>
      <c r="PTH808" s="49"/>
      <c r="PTI808" s="49"/>
      <c r="PTJ808" s="49"/>
      <c r="PTK808" s="49"/>
      <c r="PTL808" s="49"/>
      <c r="PTM808" s="49"/>
      <c r="PTN808" s="49"/>
      <c r="PTO808" s="49"/>
      <c r="PTP808" s="49"/>
      <c r="PTQ808" s="49"/>
      <c r="PTR808" s="49"/>
      <c r="PTS808" s="49"/>
      <c r="PTT808" s="49"/>
      <c r="PTU808" s="49"/>
      <c r="PTV808" s="49"/>
      <c r="PTW808" s="49"/>
      <c r="PTX808" s="49"/>
      <c r="PTY808" s="49"/>
      <c r="PTZ808" s="49"/>
      <c r="PUA808" s="49"/>
      <c r="PUB808" s="49"/>
      <c r="PUC808" s="49"/>
      <c r="PUD808" s="49"/>
      <c r="PUE808" s="49"/>
      <c r="PUF808" s="49"/>
      <c r="PUG808" s="49"/>
      <c r="PUH808" s="49"/>
      <c r="PUI808" s="49"/>
      <c r="PUJ808" s="49"/>
      <c r="PUK808" s="49"/>
      <c r="PUL808" s="49"/>
      <c r="PUM808" s="49"/>
      <c r="PUN808" s="49"/>
      <c r="PUO808" s="49"/>
      <c r="PUP808" s="49"/>
      <c r="PUQ808" s="49"/>
      <c r="PUR808" s="49"/>
      <c r="PUS808" s="49"/>
      <c r="PUT808" s="49"/>
      <c r="PUU808" s="49"/>
      <c r="PUV808" s="49"/>
      <c r="PUW808" s="49"/>
      <c r="PUX808" s="49"/>
      <c r="PUY808" s="49"/>
      <c r="PUZ808" s="49"/>
      <c r="PVA808" s="49"/>
      <c r="PVB808" s="49"/>
      <c r="PVC808" s="49"/>
      <c r="PVD808" s="49"/>
      <c r="PVE808" s="49"/>
      <c r="PVF808" s="49"/>
      <c r="PVG808" s="49"/>
      <c r="PVH808" s="49"/>
      <c r="PVI808" s="49"/>
      <c r="PVJ808" s="49"/>
      <c r="PVK808" s="49"/>
      <c r="PVL808" s="49"/>
      <c r="PVM808" s="49"/>
      <c r="PVN808" s="49"/>
      <c r="PVO808" s="49"/>
      <c r="PVP808" s="49"/>
      <c r="PVQ808" s="49"/>
      <c r="PVR808" s="49"/>
      <c r="PVS808" s="49"/>
      <c r="PVT808" s="49"/>
      <c r="PVU808" s="49"/>
      <c r="PVV808" s="49"/>
      <c r="PVW808" s="49"/>
      <c r="PVX808" s="49"/>
      <c r="PVY808" s="49"/>
      <c r="PVZ808" s="49"/>
      <c r="PWA808" s="49"/>
      <c r="PWB808" s="49"/>
      <c r="PWC808" s="49"/>
      <c r="PWD808" s="49"/>
      <c r="PWE808" s="49"/>
      <c r="PWF808" s="49"/>
      <c r="PWG808" s="49"/>
      <c r="PWH808" s="49"/>
      <c r="PWI808" s="49"/>
      <c r="PWJ808" s="49"/>
      <c r="PWK808" s="49"/>
      <c r="PWL808" s="49"/>
      <c r="PWM808" s="49"/>
      <c r="PWN808" s="49"/>
      <c r="PWO808" s="49"/>
      <c r="PWP808" s="49"/>
      <c r="PWQ808" s="49"/>
      <c r="PWR808" s="49"/>
      <c r="PWS808" s="49"/>
      <c r="PWT808" s="49"/>
      <c r="PWU808" s="49"/>
      <c r="PWV808" s="49"/>
      <c r="PWW808" s="49"/>
      <c r="PWX808" s="49"/>
      <c r="PWY808" s="49"/>
      <c r="PWZ808" s="49"/>
      <c r="PXA808" s="49"/>
      <c r="PXB808" s="49"/>
      <c r="PXC808" s="49"/>
      <c r="PXD808" s="49"/>
      <c r="PXE808" s="49"/>
      <c r="PXF808" s="49"/>
      <c r="PXG808" s="49"/>
      <c r="PXH808" s="49"/>
      <c r="PXI808" s="49"/>
      <c r="PXJ808" s="49"/>
      <c r="PXK808" s="49"/>
      <c r="PXL808" s="49"/>
      <c r="PXM808" s="49"/>
      <c r="PXN808" s="49"/>
      <c r="PXO808" s="49"/>
      <c r="PXP808" s="49"/>
      <c r="PXQ808" s="49"/>
      <c r="PXR808" s="49"/>
      <c r="PXS808" s="49"/>
      <c r="PXT808" s="49"/>
      <c r="PXU808" s="49"/>
      <c r="PXV808" s="49"/>
      <c r="PXW808" s="49"/>
      <c r="PXX808" s="49"/>
      <c r="PXY808" s="49"/>
      <c r="PXZ808" s="49"/>
      <c r="PYA808" s="49"/>
      <c r="PYB808" s="49"/>
      <c r="PYC808" s="49"/>
      <c r="PYD808" s="49"/>
      <c r="PYE808" s="49"/>
      <c r="PYF808" s="49"/>
      <c r="PYG808" s="49"/>
      <c r="PYH808" s="49"/>
      <c r="PYI808" s="49"/>
      <c r="PYJ808" s="49"/>
      <c r="PYK808" s="49"/>
      <c r="PYL808" s="49"/>
      <c r="PYM808" s="49"/>
      <c r="PYN808" s="49"/>
      <c r="PYO808" s="49"/>
      <c r="PYP808" s="49"/>
      <c r="PYQ808" s="49"/>
      <c r="PYR808" s="49"/>
      <c r="PYS808" s="49"/>
      <c r="PYT808" s="49"/>
      <c r="PYU808" s="49"/>
      <c r="PYV808" s="49"/>
      <c r="PYW808" s="49"/>
      <c r="PYX808" s="49"/>
      <c r="PYY808" s="49"/>
      <c r="PYZ808" s="49"/>
      <c r="PZA808" s="49"/>
      <c r="PZB808" s="49"/>
      <c r="PZC808" s="49"/>
      <c r="PZD808" s="49"/>
      <c r="PZE808" s="49"/>
      <c r="PZF808" s="49"/>
      <c r="PZG808" s="49"/>
      <c r="PZH808" s="49"/>
      <c r="PZI808" s="49"/>
      <c r="PZJ808" s="49"/>
      <c r="PZK808" s="49"/>
      <c r="PZL808" s="49"/>
      <c r="PZM808" s="49"/>
      <c r="PZN808" s="49"/>
      <c r="PZO808" s="49"/>
      <c r="PZP808" s="49"/>
      <c r="PZQ808" s="49"/>
      <c r="PZR808" s="49"/>
      <c r="PZS808" s="49"/>
      <c r="PZT808" s="49"/>
      <c r="PZU808" s="49"/>
      <c r="PZV808" s="49"/>
      <c r="PZW808" s="49"/>
      <c r="PZX808" s="49"/>
      <c r="PZY808" s="49"/>
      <c r="PZZ808" s="49"/>
      <c r="QAA808" s="49"/>
      <c r="QAB808" s="49"/>
      <c r="QAC808" s="49"/>
      <c r="QAD808" s="49"/>
      <c r="QAE808" s="49"/>
      <c r="QAF808" s="49"/>
      <c r="QAG808" s="49"/>
      <c r="QAH808" s="49"/>
      <c r="QAI808" s="49"/>
      <c r="QAJ808" s="49"/>
      <c r="QAK808" s="49"/>
      <c r="QAL808" s="49"/>
      <c r="QAM808" s="49"/>
      <c r="QAN808" s="49"/>
      <c r="QAO808" s="49"/>
      <c r="QAP808" s="49"/>
      <c r="QAQ808" s="49"/>
      <c r="QAR808" s="49"/>
      <c r="QAS808" s="49"/>
      <c r="QAT808" s="49"/>
      <c r="QAU808" s="49"/>
      <c r="QAV808" s="49"/>
      <c r="QAW808" s="49"/>
      <c r="QAX808" s="49"/>
      <c r="QAY808" s="49"/>
      <c r="QAZ808" s="49"/>
      <c r="QBA808" s="49"/>
      <c r="QBB808" s="49"/>
      <c r="QBC808" s="49"/>
      <c r="QBD808" s="49"/>
      <c r="QBE808" s="49"/>
      <c r="QBF808" s="49"/>
      <c r="QBG808" s="49"/>
      <c r="QBH808" s="49"/>
      <c r="QBI808" s="49"/>
      <c r="QBJ808" s="49"/>
      <c r="QBK808" s="49"/>
      <c r="QBL808" s="49"/>
      <c r="QBM808" s="49"/>
      <c r="QBN808" s="49"/>
      <c r="QBO808" s="49"/>
      <c r="QBP808" s="49"/>
      <c r="QBQ808" s="49"/>
      <c r="QBR808" s="49"/>
      <c r="QBS808" s="49"/>
      <c r="QBT808" s="49"/>
      <c r="QBU808" s="49"/>
      <c r="QBV808" s="49"/>
      <c r="QBW808" s="49"/>
      <c r="QBX808" s="49"/>
      <c r="QBY808" s="49"/>
      <c r="QBZ808" s="49"/>
      <c r="QCA808" s="49"/>
      <c r="QCB808" s="49"/>
      <c r="QCC808" s="49"/>
      <c r="QCD808" s="49"/>
      <c r="QCE808" s="49"/>
      <c r="QCF808" s="49"/>
      <c r="QCG808" s="49"/>
      <c r="QCH808" s="49"/>
      <c r="QCI808" s="49"/>
      <c r="QCJ808" s="49"/>
      <c r="QCK808" s="49"/>
      <c r="QCL808" s="49"/>
      <c r="QCM808" s="49"/>
      <c r="QCN808" s="49"/>
      <c r="QCO808" s="49"/>
      <c r="QCP808" s="49"/>
      <c r="QCQ808" s="49"/>
      <c r="QCR808" s="49"/>
      <c r="QCS808" s="49"/>
      <c r="QCT808" s="49"/>
      <c r="QCU808" s="49"/>
      <c r="QCV808" s="49"/>
      <c r="QCW808" s="49"/>
      <c r="QCX808" s="49"/>
      <c r="QCY808" s="49"/>
      <c r="QCZ808" s="49"/>
      <c r="QDA808" s="49"/>
      <c r="QDB808" s="49"/>
      <c r="QDC808" s="49"/>
      <c r="QDD808" s="49"/>
      <c r="QDE808" s="49"/>
      <c r="QDF808" s="49"/>
      <c r="QDG808" s="49"/>
      <c r="QDH808" s="49"/>
      <c r="QDI808" s="49"/>
      <c r="QDJ808" s="49"/>
      <c r="QDK808" s="49"/>
      <c r="QDL808" s="49"/>
      <c r="QDM808" s="49"/>
      <c r="QDN808" s="49"/>
      <c r="QDO808" s="49"/>
      <c r="QDP808" s="49"/>
      <c r="QDQ808" s="49"/>
      <c r="QDR808" s="49"/>
      <c r="QDS808" s="49"/>
      <c r="QDT808" s="49"/>
      <c r="QDU808" s="49"/>
      <c r="QDV808" s="49"/>
      <c r="QDW808" s="49"/>
      <c r="QDX808" s="49"/>
      <c r="QDY808" s="49"/>
      <c r="QDZ808" s="49"/>
      <c r="QEA808" s="49"/>
      <c r="QEB808" s="49"/>
      <c r="QEC808" s="49"/>
      <c r="QED808" s="49"/>
      <c r="QEE808" s="49"/>
      <c r="QEF808" s="49"/>
      <c r="QEG808" s="49"/>
      <c r="QEH808" s="49"/>
      <c r="QEI808" s="49"/>
      <c r="QEJ808" s="49"/>
      <c r="QEK808" s="49"/>
      <c r="QEL808" s="49"/>
      <c r="QEM808" s="49"/>
      <c r="QEN808" s="49"/>
      <c r="QEO808" s="49"/>
      <c r="QEP808" s="49"/>
      <c r="QEQ808" s="49"/>
      <c r="QER808" s="49"/>
      <c r="QES808" s="49"/>
      <c r="QET808" s="49"/>
      <c r="QEU808" s="49"/>
      <c r="QEV808" s="49"/>
      <c r="QEW808" s="49"/>
      <c r="QEX808" s="49"/>
      <c r="QEY808" s="49"/>
      <c r="QEZ808" s="49"/>
      <c r="QFA808" s="49"/>
      <c r="QFB808" s="49"/>
      <c r="QFC808" s="49"/>
      <c r="QFD808" s="49"/>
      <c r="QFE808" s="49"/>
      <c r="QFF808" s="49"/>
      <c r="QFG808" s="49"/>
      <c r="QFH808" s="49"/>
      <c r="QFI808" s="49"/>
      <c r="QFJ808" s="49"/>
      <c r="QFK808" s="49"/>
      <c r="QFL808" s="49"/>
      <c r="QFM808" s="49"/>
      <c r="QFN808" s="49"/>
      <c r="QFO808" s="49"/>
      <c r="QFP808" s="49"/>
      <c r="QFQ808" s="49"/>
      <c r="QFR808" s="49"/>
      <c r="QFS808" s="49"/>
      <c r="QFT808" s="49"/>
      <c r="QFU808" s="49"/>
      <c r="QFV808" s="49"/>
      <c r="QFW808" s="49"/>
      <c r="QFX808" s="49"/>
      <c r="QFY808" s="49"/>
      <c r="QFZ808" s="49"/>
      <c r="QGA808" s="49"/>
      <c r="QGB808" s="49"/>
      <c r="QGC808" s="49"/>
      <c r="QGD808" s="49"/>
      <c r="QGE808" s="49"/>
      <c r="QGF808" s="49"/>
      <c r="QGG808" s="49"/>
      <c r="QGH808" s="49"/>
      <c r="QGI808" s="49"/>
      <c r="QGJ808" s="49"/>
      <c r="QGK808" s="49"/>
      <c r="QGL808" s="49"/>
      <c r="QGM808" s="49"/>
      <c r="QGN808" s="49"/>
      <c r="QGO808" s="49"/>
      <c r="QGP808" s="49"/>
      <c r="QGQ808" s="49"/>
      <c r="QGR808" s="49"/>
      <c r="QGS808" s="49"/>
      <c r="QGT808" s="49"/>
      <c r="QGU808" s="49"/>
      <c r="QGV808" s="49"/>
      <c r="QGW808" s="49"/>
      <c r="QGX808" s="49"/>
      <c r="QGY808" s="49"/>
      <c r="QGZ808" s="49"/>
      <c r="QHA808" s="49"/>
      <c r="QHB808" s="49"/>
      <c r="QHC808" s="49"/>
      <c r="QHD808" s="49"/>
      <c r="QHE808" s="49"/>
      <c r="QHF808" s="49"/>
      <c r="QHG808" s="49"/>
      <c r="QHH808" s="49"/>
      <c r="QHI808" s="49"/>
      <c r="QHJ808" s="49"/>
      <c r="QHK808" s="49"/>
      <c r="QHL808" s="49"/>
      <c r="QHM808" s="49"/>
      <c r="QHN808" s="49"/>
      <c r="QHO808" s="49"/>
      <c r="QHP808" s="49"/>
      <c r="QHQ808" s="49"/>
      <c r="QHR808" s="49"/>
      <c r="QHS808" s="49"/>
      <c r="QHT808" s="49"/>
      <c r="QHU808" s="49"/>
      <c r="QHV808" s="49"/>
      <c r="QHW808" s="49"/>
      <c r="QHX808" s="49"/>
      <c r="QHY808" s="49"/>
      <c r="QHZ808" s="49"/>
      <c r="QIA808" s="49"/>
      <c r="QIB808" s="49"/>
      <c r="QIC808" s="49"/>
      <c r="QID808" s="49"/>
      <c r="QIE808" s="49"/>
      <c r="QIF808" s="49"/>
      <c r="QIG808" s="49"/>
      <c r="QIH808" s="49"/>
      <c r="QII808" s="49"/>
      <c r="QIJ808" s="49"/>
      <c r="QIK808" s="49"/>
      <c r="QIL808" s="49"/>
      <c r="QIM808" s="49"/>
      <c r="QIN808" s="49"/>
      <c r="QIO808" s="49"/>
      <c r="QIP808" s="49"/>
      <c r="QIQ808" s="49"/>
      <c r="QIR808" s="49"/>
      <c r="QIS808" s="49"/>
      <c r="QIT808" s="49"/>
      <c r="QIU808" s="49"/>
      <c r="QIV808" s="49"/>
      <c r="QIW808" s="49"/>
      <c r="QIX808" s="49"/>
      <c r="QIY808" s="49"/>
      <c r="QIZ808" s="49"/>
      <c r="QJA808" s="49"/>
      <c r="QJB808" s="49"/>
      <c r="QJC808" s="49"/>
      <c r="QJD808" s="49"/>
      <c r="QJE808" s="49"/>
      <c r="QJF808" s="49"/>
      <c r="QJG808" s="49"/>
      <c r="QJH808" s="49"/>
      <c r="QJI808" s="49"/>
      <c r="QJJ808" s="49"/>
      <c r="QJK808" s="49"/>
      <c r="QJL808" s="49"/>
      <c r="QJM808" s="49"/>
      <c r="QJN808" s="49"/>
      <c r="QJO808" s="49"/>
      <c r="QJP808" s="49"/>
      <c r="QJQ808" s="49"/>
      <c r="QJR808" s="49"/>
      <c r="QJS808" s="49"/>
      <c r="QJT808" s="49"/>
      <c r="QJU808" s="49"/>
      <c r="QJV808" s="49"/>
      <c r="QJW808" s="49"/>
      <c r="QJX808" s="49"/>
      <c r="QJY808" s="49"/>
      <c r="QJZ808" s="49"/>
      <c r="QKA808" s="49"/>
      <c r="QKB808" s="49"/>
      <c r="QKC808" s="49"/>
      <c r="QKD808" s="49"/>
      <c r="QKE808" s="49"/>
      <c r="QKF808" s="49"/>
      <c r="QKG808" s="49"/>
      <c r="QKH808" s="49"/>
      <c r="QKI808" s="49"/>
      <c r="QKJ808" s="49"/>
      <c r="QKK808" s="49"/>
      <c r="QKL808" s="49"/>
      <c r="QKM808" s="49"/>
      <c r="QKN808" s="49"/>
      <c r="QKO808" s="49"/>
      <c r="QKP808" s="49"/>
      <c r="QKQ808" s="49"/>
      <c r="QKR808" s="49"/>
      <c r="QKS808" s="49"/>
      <c r="QKT808" s="49"/>
      <c r="QKU808" s="49"/>
      <c r="QKV808" s="49"/>
      <c r="QKW808" s="49"/>
      <c r="QKX808" s="49"/>
      <c r="QKY808" s="49"/>
      <c r="QKZ808" s="49"/>
      <c r="QLA808" s="49"/>
      <c r="QLB808" s="49"/>
      <c r="QLC808" s="49"/>
      <c r="QLD808" s="49"/>
      <c r="QLE808" s="49"/>
      <c r="QLF808" s="49"/>
      <c r="QLG808" s="49"/>
      <c r="QLH808" s="49"/>
      <c r="QLI808" s="49"/>
      <c r="QLJ808" s="49"/>
      <c r="QLK808" s="49"/>
      <c r="QLL808" s="49"/>
      <c r="QLM808" s="49"/>
      <c r="QLN808" s="49"/>
      <c r="QLO808" s="49"/>
      <c r="QLP808" s="49"/>
      <c r="QLQ808" s="49"/>
      <c r="QLR808" s="49"/>
      <c r="QLS808" s="49"/>
      <c r="QLT808" s="49"/>
      <c r="QLU808" s="49"/>
      <c r="QLV808" s="49"/>
      <c r="QLW808" s="49"/>
      <c r="QLX808" s="49"/>
      <c r="QLY808" s="49"/>
      <c r="QLZ808" s="49"/>
      <c r="QMA808" s="49"/>
      <c r="QMB808" s="49"/>
      <c r="QMC808" s="49"/>
      <c r="QMD808" s="49"/>
      <c r="QME808" s="49"/>
      <c r="QMF808" s="49"/>
      <c r="QMG808" s="49"/>
      <c r="QMH808" s="49"/>
      <c r="QMI808" s="49"/>
      <c r="QMJ808" s="49"/>
      <c r="QMK808" s="49"/>
      <c r="QML808" s="49"/>
      <c r="QMM808" s="49"/>
      <c r="QMN808" s="49"/>
      <c r="QMO808" s="49"/>
      <c r="QMP808" s="49"/>
      <c r="QMQ808" s="49"/>
      <c r="QMR808" s="49"/>
      <c r="QMS808" s="49"/>
      <c r="QMT808" s="49"/>
      <c r="QMU808" s="49"/>
      <c r="QMV808" s="49"/>
      <c r="QMW808" s="49"/>
      <c r="QMX808" s="49"/>
      <c r="QMY808" s="49"/>
      <c r="QMZ808" s="49"/>
      <c r="QNA808" s="49"/>
      <c r="QNB808" s="49"/>
      <c r="QNC808" s="49"/>
      <c r="QND808" s="49"/>
      <c r="QNE808" s="49"/>
      <c r="QNF808" s="49"/>
      <c r="QNG808" s="49"/>
      <c r="QNH808" s="49"/>
      <c r="QNI808" s="49"/>
      <c r="QNJ808" s="49"/>
      <c r="QNK808" s="49"/>
      <c r="QNL808" s="49"/>
      <c r="QNM808" s="49"/>
      <c r="QNN808" s="49"/>
      <c r="QNO808" s="49"/>
      <c r="QNP808" s="49"/>
      <c r="QNQ808" s="49"/>
      <c r="QNR808" s="49"/>
      <c r="QNS808" s="49"/>
      <c r="QNT808" s="49"/>
      <c r="QNU808" s="49"/>
      <c r="QNV808" s="49"/>
      <c r="QNW808" s="49"/>
      <c r="QNX808" s="49"/>
      <c r="QNY808" s="49"/>
      <c r="QNZ808" s="49"/>
      <c r="QOA808" s="49"/>
      <c r="QOB808" s="49"/>
      <c r="QOC808" s="49"/>
      <c r="QOD808" s="49"/>
      <c r="QOE808" s="49"/>
      <c r="QOF808" s="49"/>
      <c r="QOG808" s="49"/>
      <c r="QOH808" s="49"/>
      <c r="QOI808" s="49"/>
      <c r="QOJ808" s="49"/>
      <c r="QOK808" s="49"/>
      <c r="QOL808" s="49"/>
      <c r="QOM808" s="49"/>
      <c r="QON808" s="49"/>
      <c r="QOO808" s="49"/>
      <c r="QOP808" s="49"/>
      <c r="QOQ808" s="49"/>
      <c r="QOR808" s="49"/>
      <c r="QOS808" s="49"/>
      <c r="QOT808" s="49"/>
      <c r="QOU808" s="49"/>
      <c r="QOV808" s="49"/>
      <c r="QOW808" s="49"/>
      <c r="QOX808" s="49"/>
      <c r="QOY808" s="49"/>
      <c r="QOZ808" s="49"/>
      <c r="QPA808" s="49"/>
      <c r="QPB808" s="49"/>
      <c r="QPC808" s="49"/>
      <c r="QPD808" s="49"/>
      <c r="QPE808" s="49"/>
      <c r="QPF808" s="49"/>
      <c r="QPG808" s="49"/>
      <c r="QPH808" s="49"/>
      <c r="QPI808" s="49"/>
      <c r="QPJ808" s="49"/>
      <c r="QPK808" s="49"/>
      <c r="QPL808" s="49"/>
      <c r="QPM808" s="49"/>
      <c r="QPN808" s="49"/>
      <c r="QPO808" s="49"/>
      <c r="QPP808" s="49"/>
      <c r="QPQ808" s="49"/>
      <c r="QPR808" s="49"/>
      <c r="QPS808" s="49"/>
      <c r="QPT808" s="49"/>
      <c r="QPU808" s="49"/>
      <c r="QPV808" s="49"/>
      <c r="QPW808" s="49"/>
      <c r="QPX808" s="49"/>
      <c r="QPY808" s="49"/>
      <c r="QPZ808" s="49"/>
      <c r="QQA808" s="49"/>
      <c r="QQB808" s="49"/>
      <c r="QQC808" s="49"/>
      <c r="QQD808" s="49"/>
      <c r="QQE808" s="49"/>
      <c r="QQF808" s="49"/>
      <c r="QQG808" s="49"/>
      <c r="QQH808" s="49"/>
      <c r="QQI808" s="49"/>
      <c r="QQJ808" s="49"/>
      <c r="QQK808" s="49"/>
      <c r="QQL808" s="49"/>
      <c r="QQM808" s="49"/>
      <c r="QQN808" s="49"/>
      <c r="QQO808" s="49"/>
      <c r="QQP808" s="49"/>
      <c r="QQQ808" s="49"/>
      <c r="QQR808" s="49"/>
      <c r="QQS808" s="49"/>
      <c r="QQT808" s="49"/>
      <c r="QQU808" s="49"/>
      <c r="QQV808" s="49"/>
      <c r="QQW808" s="49"/>
      <c r="QQX808" s="49"/>
      <c r="QQY808" s="49"/>
      <c r="QQZ808" s="49"/>
      <c r="QRA808" s="49"/>
      <c r="QRB808" s="49"/>
      <c r="QRC808" s="49"/>
      <c r="QRD808" s="49"/>
      <c r="QRE808" s="49"/>
      <c r="QRF808" s="49"/>
      <c r="QRG808" s="49"/>
      <c r="QRH808" s="49"/>
      <c r="QRI808" s="49"/>
      <c r="QRJ808" s="49"/>
      <c r="QRK808" s="49"/>
      <c r="QRL808" s="49"/>
      <c r="QRM808" s="49"/>
      <c r="QRN808" s="49"/>
      <c r="QRO808" s="49"/>
      <c r="QRP808" s="49"/>
      <c r="QRQ808" s="49"/>
      <c r="QRR808" s="49"/>
      <c r="QRS808" s="49"/>
      <c r="QRT808" s="49"/>
      <c r="QRU808" s="49"/>
      <c r="QRV808" s="49"/>
      <c r="QRW808" s="49"/>
      <c r="QRX808" s="49"/>
      <c r="QRY808" s="49"/>
      <c r="QRZ808" s="49"/>
      <c r="QSA808" s="49"/>
      <c r="QSB808" s="49"/>
      <c r="QSC808" s="49"/>
      <c r="QSD808" s="49"/>
      <c r="QSE808" s="49"/>
      <c r="QSF808" s="49"/>
      <c r="QSG808" s="49"/>
      <c r="QSH808" s="49"/>
      <c r="QSI808" s="49"/>
      <c r="QSJ808" s="49"/>
      <c r="QSK808" s="49"/>
      <c r="QSL808" s="49"/>
      <c r="QSM808" s="49"/>
      <c r="QSN808" s="49"/>
      <c r="QSO808" s="49"/>
      <c r="QSP808" s="49"/>
      <c r="QSQ808" s="49"/>
      <c r="QSR808" s="49"/>
      <c r="QSS808" s="49"/>
      <c r="QST808" s="49"/>
      <c r="QSU808" s="49"/>
      <c r="QSV808" s="49"/>
      <c r="QSW808" s="49"/>
      <c r="QSX808" s="49"/>
      <c r="QSY808" s="49"/>
      <c r="QSZ808" s="49"/>
      <c r="QTA808" s="49"/>
      <c r="QTB808" s="49"/>
      <c r="QTC808" s="49"/>
      <c r="QTD808" s="49"/>
      <c r="QTE808" s="49"/>
      <c r="QTF808" s="49"/>
      <c r="QTG808" s="49"/>
      <c r="QTH808" s="49"/>
      <c r="QTI808" s="49"/>
      <c r="QTJ808" s="49"/>
      <c r="QTK808" s="49"/>
      <c r="QTL808" s="49"/>
      <c r="QTM808" s="49"/>
      <c r="QTN808" s="49"/>
      <c r="QTO808" s="49"/>
      <c r="QTP808" s="49"/>
      <c r="QTQ808" s="49"/>
      <c r="QTR808" s="49"/>
      <c r="QTS808" s="49"/>
      <c r="QTT808" s="49"/>
      <c r="QTU808" s="49"/>
      <c r="QTV808" s="49"/>
      <c r="QTW808" s="49"/>
      <c r="QTX808" s="49"/>
      <c r="QTY808" s="49"/>
      <c r="QTZ808" s="49"/>
      <c r="QUA808" s="49"/>
      <c r="QUB808" s="49"/>
      <c r="QUC808" s="49"/>
      <c r="QUD808" s="49"/>
      <c r="QUE808" s="49"/>
      <c r="QUF808" s="49"/>
      <c r="QUG808" s="49"/>
      <c r="QUH808" s="49"/>
      <c r="QUI808" s="49"/>
      <c r="QUJ808" s="49"/>
      <c r="QUK808" s="49"/>
      <c r="QUL808" s="49"/>
      <c r="QUM808" s="49"/>
      <c r="QUN808" s="49"/>
      <c r="QUO808" s="49"/>
      <c r="QUP808" s="49"/>
      <c r="QUQ808" s="49"/>
      <c r="QUR808" s="49"/>
      <c r="QUS808" s="49"/>
      <c r="QUT808" s="49"/>
      <c r="QUU808" s="49"/>
      <c r="QUV808" s="49"/>
      <c r="QUW808" s="49"/>
      <c r="QUX808" s="49"/>
      <c r="QUY808" s="49"/>
      <c r="QUZ808" s="49"/>
      <c r="QVA808" s="49"/>
      <c r="QVB808" s="49"/>
      <c r="QVC808" s="49"/>
      <c r="QVD808" s="49"/>
      <c r="QVE808" s="49"/>
      <c r="QVF808" s="49"/>
      <c r="QVG808" s="49"/>
      <c r="QVH808" s="49"/>
      <c r="QVI808" s="49"/>
      <c r="QVJ808" s="49"/>
      <c r="QVK808" s="49"/>
      <c r="QVL808" s="49"/>
      <c r="QVM808" s="49"/>
      <c r="QVN808" s="49"/>
      <c r="QVO808" s="49"/>
      <c r="QVP808" s="49"/>
      <c r="QVQ808" s="49"/>
      <c r="QVR808" s="49"/>
      <c r="QVS808" s="49"/>
      <c r="QVT808" s="49"/>
      <c r="QVU808" s="49"/>
      <c r="QVV808" s="49"/>
      <c r="QVW808" s="49"/>
      <c r="QVX808" s="49"/>
      <c r="QVY808" s="49"/>
      <c r="QVZ808" s="49"/>
      <c r="QWA808" s="49"/>
      <c r="QWB808" s="49"/>
      <c r="QWC808" s="49"/>
      <c r="QWD808" s="49"/>
      <c r="QWE808" s="49"/>
      <c r="QWF808" s="49"/>
      <c r="QWG808" s="49"/>
      <c r="QWH808" s="49"/>
      <c r="QWI808" s="49"/>
      <c r="QWJ808" s="49"/>
      <c r="QWK808" s="49"/>
      <c r="QWL808" s="49"/>
      <c r="QWM808" s="49"/>
      <c r="QWN808" s="49"/>
      <c r="QWO808" s="49"/>
      <c r="QWP808" s="49"/>
      <c r="QWQ808" s="49"/>
      <c r="QWR808" s="49"/>
      <c r="QWS808" s="49"/>
      <c r="QWT808" s="49"/>
      <c r="QWU808" s="49"/>
      <c r="QWV808" s="49"/>
      <c r="QWW808" s="49"/>
      <c r="QWX808" s="49"/>
      <c r="QWY808" s="49"/>
      <c r="QWZ808" s="49"/>
      <c r="QXA808" s="49"/>
      <c r="QXB808" s="49"/>
      <c r="QXC808" s="49"/>
      <c r="QXD808" s="49"/>
      <c r="QXE808" s="49"/>
      <c r="QXF808" s="49"/>
      <c r="QXG808" s="49"/>
      <c r="QXH808" s="49"/>
      <c r="QXI808" s="49"/>
      <c r="QXJ808" s="49"/>
      <c r="QXK808" s="49"/>
      <c r="QXL808" s="49"/>
      <c r="QXM808" s="49"/>
      <c r="QXN808" s="49"/>
      <c r="QXO808" s="49"/>
      <c r="QXP808" s="49"/>
      <c r="QXQ808" s="49"/>
      <c r="QXR808" s="49"/>
      <c r="QXS808" s="49"/>
      <c r="QXT808" s="49"/>
      <c r="QXU808" s="49"/>
      <c r="QXV808" s="49"/>
      <c r="QXW808" s="49"/>
      <c r="QXX808" s="49"/>
      <c r="QXY808" s="49"/>
      <c r="QXZ808" s="49"/>
      <c r="QYA808" s="49"/>
      <c r="QYB808" s="49"/>
      <c r="QYC808" s="49"/>
      <c r="QYD808" s="49"/>
      <c r="QYE808" s="49"/>
      <c r="QYF808" s="49"/>
      <c r="QYG808" s="49"/>
      <c r="QYH808" s="49"/>
      <c r="QYI808" s="49"/>
      <c r="QYJ808" s="49"/>
      <c r="QYK808" s="49"/>
      <c r="QYL808" s="49"/>
      <c r="QYM808" s="49"/>
      <c r="QYN808" s="49"/>
      <c r="QYO808" s="49"/>
      <c r="QYP808" s="49"/>
      <c r="QYQ808" s="49"/>
      <c r="QYR808" s="49"/>
      <c r="QYS808" s="49"/>
      <c r="QYT808" s="49"/>
      <c r="QYU808" s="49"/>
      <c r="QYV808" s="49"/>
      <c r="QYW808" s="49"/>
      <c r="QYX808" s="49"/>
      <c r="QYY808" s="49"/>
      <c r="QYZ808" s="49"/>
      <c r="QZA808" s="49"/>
      <c r="QZB808" s="49"/>
      <c r="QZC808" s="49"/>
      <c r="QZD808" s="49"/>
      <c r="QZE808" s="49"/>
      <c r="QZF808" s="49"/>
      <c r="QZG808" s="49"/>
      <c r="QZH808" s="49"/>
      <c r="QZI808" s="49"/>
      <c r="QZJ808" s="49"/>
      <c r="QZK808" s="49"/>
      <c r="QZL808" s="49"/>
      <c r="QZM808" s="49"/>
      <c r="QZN808" s="49"/>
      <c r="QZO808" s="49"/>
      <c r="QZP808" s="49"/>
      <c r="QZQ808" s="49"/>
      <c r="QZR808" s="49"/>
      <c r="QZS808" s="49"/>
      <c r="QZT808" s="49"/>
      <c r="QZU808" s="49"/>
      <c r="QZV808" s="49"/>
      <c r="QZW808" s="49"/>
      <c r="QZX808" s="49"/>
      <c r="QZY808" s="49"/>
      <c r="QZZ808" s="49"/>
      <c r="RAA808" s="49"/>
      <c r="RAB808" s="49"/>
      <c r="RAC808" s="49"/>
      <c r="RAD808" s="49"/>
      <c r="RAE808" s="49"/>
      <c r="RAF808" s="49"/>
      <c r="RAG808" s="49"/>
      <c r="RAH808" s="49"/>
      <c r="RAI808" s="49"/>
      <c r="RAJ808" s="49"/>
      <c r="RAK808" s="49"/>
      <c r="RAL808" s="49"/>
      <c r="RAM808" s="49"/>
      <c r="RAN808" s="49"/>
      <c r="RAO808" s="49"/>
      <c r="RAP808" s="49"/>
      <c r="RAQ808" s="49"/>
      <c r="RAR808" s="49"/>
      <c r="RAS808" s="49"/>
      <c r="RAT808" s="49"/>
      <c r="RAU808" s="49"/>
      <c r="RAV808" s="49"/>
      <c r="RAW808" s="49"/>
      <c r="RAX808" s="49"/>
      <c r="RAY808" s="49"/>
      <c r="RAZ808" s="49"/>
      <c r="RBA808" s="49"/>
      <c r="RBB808" s="49"/>
      <c r="RBC808" s="49"/>
      <c r="RBD808" s="49"/>
      <c r="RBE808" s="49"/>
      <c r="RBF808" s="49"/>
      <c r="RBG808" s="49"/>
      <c r="RBH808" s="49"/>
      <c r="RBI808" s="49"/>
      <c r="RBJ808" s="49"/>
      <c r="RBK808" s="49"/>
      <c r="RBL808" s="49"/>
      <c r="RBM808" s="49"/>
      <c r="RBN808" s="49"/>
      <c r="RBO808" s="49"/>
      <c r="RBP808" s="49"/>
      <c r="RBQ808" s="49"/>
      <c r="RBR808" s="49"/>
      <c r="RBS808" s="49"/>
      <c r="RBT808" s="49"/>
      <c r="RBU808" s="49"/>
      <c r="RBV808" s="49"/>
      <c r="RBW808" s="49"/>
      <c r="RBX808" s="49"/>
      <c r="RBY808" s="49"/>
      <c r="RBZ808" s="49"/>
      <c r="RCA808" s="49"/>
      <c r="RCB808" s="49"/>
      <c r="RCC808" s="49"/>
      <c r="RCD808" s="49"/>
      <c r="RCE808" s="49"/>
      <c r="RCF808" s="49"/>
      <c r="RCG808" s="49"/>
      <c r="RCH808" s="49"/>
      <c r="RCI808" s="49"/>
      <c r="RCJ808" s="49"/>
      <c r="RCK808" s="49"/>
      <c r="RCL808" s="49"/>
      <c r="RCM808" s="49"/>
      <c r="RCN808" s="49"/>
      <c r="RCO808" s="49"/>
      <c r="RCP808" s="49"/>
      <c r="RCQ808" s="49"/>
      <c r="RCR808" s="49"/>
      <c r="RCS808" s="49"/>
      <c r="RCT808" s="49"/>
      <c r="RCU808" s="49"/>
      <c r="RCV808" s="49"/>
      <c r="RCW808" s="49"/>
      <c r="RCX808" s="49"/>
      <c r="RCY808" s="49"/>
      <c r="RCZ808" s="49"/>
      <c r="RDA808" s="49"/>
      <c r="RDB808" s="49"/>
      <c r="RDC808" s="49"/>
      <c r="RDD808" s="49"/>
      <c r="RDE808" s="49"/>
      <c r="RDF808" s="49"/>
      <c r="RDG808" s="49"/>
      <c r="RDH808" s="49"/>
      <c r="RDI808" s="49"/>
      <c r="RDJ808" s="49"/>
      <c r="RDK808" s="49"/>
      <c r="RDL808" s="49"/>
      <c r="RDM808" s="49"/>
      <c r="RDN808" s="49"/>
      <c r="RDO808" s="49"/>
      <c r="RDP808" s="49"/>
      <c r="RDQ808" s="49"/>
      <c r="RDR808" s="49"/>
      <c r="RDS808" s="49"/>
      <c r="RDT808" s="49"/>
      <c r="RDU808" s="49"/>
      <c r="RDV808" s="49"/>
      <c r="RDW808" s="49"/>
      <c r="RDX808" s="49"/>
      <c r="RDY808" s="49"/>
      <c r="RDZ808" s="49"/>
      <c r="REA808" s="49"/>
      <c r="REB808" s="49"/>
      <c r="REC808" s="49"/>
      <c r="RED808" s="49"/>
      <c r="REE808" s="49"/>
      <c r="REF808" s="49"/>
      <c r="REG808" s="49"/>
      <c r="REH808" s="49"/>
      <c r="REI808" s="49"/>
      <c r="REJ808" s="49"/>
      <c r="REK808" s="49"/>
      <c r="REL808" s="49"/>
      <c r="REM808" s="49"/>
      <c r="REN808" s="49"/>
      <c r="REO808" s="49"/>
      <c r="REP808" s="49"/>
      <c r="REQ808" s="49"/>
      <c r="RER808" s="49"/>
      <c r="RES808" s="49"/>
      <c r="RET808" s="49"/>
      <c r="REU808" s="49"/>
      <c r="REV808" s="49"/>
      <c r="REW808" s="49"/>
      <c r="REX808" s="49"/>
      <c r="REY808" s="49"/>
      <c r="REZ808" s="49"/>
      <c r="RFA808" s="49"/>
      <c r="RFB808" s="49"/>
      <c r="RFC808" s="49"/>
      <c r="RFD808" s="49"/>
      <c r="RFE808" s="49"/>
      <c r="RFF808" s="49"/>
      <c r="RFG808" s="49"/>
      <c r="RFH808" s="49"/>
      <c r="RFI808" s="49"/>
      <c r="RFJ808" s="49"/>
      <c r="RFK808" s="49"/>
      <c r="RFL808" s="49"/>
      <c r="RFM808" s="49"/>
      <c r="RFN808" s="49"/>
      <c r="RFO808" s="49"/>
      <c r="RFP808" s="49"/>
      <c r="RFQ808" s="49"/>
      <c r="RFR808" s="49"/>
      <c r="RFS808" s="49"/>
      <c r="RFT808" s="49"/>
      <c r="RFU808" s="49"/>
      <c r="RFV808" s="49"/>
      <c r="RFW808" s="49"/>
      <c r="RFX808" s="49"/>
      <c r="RFY808" s="49"/>
      <c r="RFZ808" s="49"/>
      <c r="RGA808" s="49"/>
      <c r="RGB808" s="49"/>
      <c r="RGC808" s="49"/>
      <c r="RGD808" s="49"/>
      <c r="RGE808" s="49"/>
      <c r="RGF808" s="49"/>
      <c r="RGG808" s="49"/>
      <c r="RGH808" s="49"/>
      <c r="RGI808" s="49"/>
      <c r="RGJ808" s="49"/>
      <c r="RGK808" s="49"/>
      <c r="RGL808" s="49"/>
      <c r="RGM808" s="49"/>
      <c r="RGN808" s="49"/>
      <c r="RGO808" s="49"/>
      <c r="RGP808" s="49"/>
      <c r="RGQ808" s="49"/>
      <c r="RGR808" s="49"/>
      <c r="RGS808" s="49"/>
      <c r="RGT808" s="49"/>
      <c r="RGU808" s="49"/>
      <c r="RGV808" s="49"/>
      <c r="RGW808" s="49"/>
      <c r="RGX808" s="49"/>
      <c r="RGY808" s="49"/>
      <c r="RGZ808" s="49"/>
      <c r="RHA808" s="49"/>
      <c r="RHB808" s="49"/>
      <c r="RHC808" s="49"/>
      <c r="RHD808" s="49"/>
      <c r="RHE808" s="49"/>
      <c r="RHF808" s="49"/>
      <c r="RHG808" s="49"/>
      <c r="RHH808" s="49"/>
      <c r="RHI808" s="49"/>
      <c r="RHJ808" s="49"/>
      <c r="RHK808" s="49"/>
      <c r="RHL808" s="49"/>
      <c r="RHM808" s="49"/>
      <c r="RHN808" s="49"/>
      <c r="RHO808" s="49"/>
      <c r="RHP808" s="49"/>
      <c r="RHQ808" s="49"/>
      <c r="RHR808" s="49"/>
      <c r="RHS808" s="49"/>
      <c r="RHT808" s="49"/>
      <c r="RHU808" s="49"/>
      <c r="RHV808" s="49"/>
      <c r="RHW808" s="49"/>
      <c r="RHX808" s="49"/>
      <c r="RHY808" s="49"/>
      <c r="RHZ808" s="49"/>
      <c r="RIA808" s="49"/>
      <c r="RIB808" s="49"/>
      <c r="RIC808" s="49"/>
      <c r="RID808" s="49"/>
      <c r="RIE808" s="49"/>
      <c r="RIF808" s="49"/>
      <c r="RIG808" s="49"/>
      <c r="RIH808" s="49"/>
      <c r="RII808" s="49"/>
      <c r="RIJ808" s="49"/>
      <c r="RIK808" s="49"/>
      <c r="RIL808" s="49"/>
      <c r="RIM808" s="49"/>
      <c r="RIN808" s="49"/>
      <c r="RIO808" s="49"/>
      <c r="RIP808" s="49"/>
      <c r="RIQ808" s="49"/>
      <c r="RIR808" s="49"/>
      <c r="RIS808" s="49"/>
      <c r="RIT808" s="49"/>
      <c r="RIU808" s="49"/>
      <c r="RIV808" s="49"/>
      <c r="RIW808" s="49"/>
      <c r="RIX808" s="49"/>
      <c r="RIY808" s="49"/>
      <c r="RIZ808" s="49"/>
      <c r="RJA808" s="49"/>
      <c r="RJB808" s="49"/>
      <c r="RJC808" s="49"/>
      <c r="RJD808" s="49"/>
      <c r="RJE808" s="49"/>
      <c r="RJF808" s="49"/>
      <c r="RJG808" s="49"/>
      <c r="RJH808" s="49"/>
      <c r="RJI808" s="49"/>
      <c r="RJJ808" s="49"/>
      <c r="RJK808" s="49"/>
      <c r="RJL808" s="49"/>
      <c r="RJM808" s="49"/>
      <c r="RJN808" s="49"/>
      <c r="RJO808" s="49"/>
      <c r="RJP808" s="49"/>
      <c r="RJQ808" s="49"/>
      <c r="RJR808" s="49"/>
      <c r="RJS808" s="49"/>
      <c r="RJT808" s="49"/>
      <c r="RJU808" s="49"/>
      <c r="RJV808" s="49"/>
      <c r="RJW808" s="49"/>
      <c r="RJX808" s="49"/>
      <c r="RJY808" s="49"/>
      <c r="RJZ808" s="49"/>
      <c r="RKA808" s="49"/>
      <c r="RKB808" s="49"/>
      <c r="RKC808" s="49"/>
      <c r="RKD808" s="49"/>
      <c r="RKE808" s="49"/>
      <c r="RKF808" s="49"/>
      <c r="RKG808" s="49"/>
      <c r="RKH808" s="49"/>
      <c r="RKI808" s="49"/>
      <c r="RKJ808" s="49"/>
      <c r="RKK808" s="49"/>
      <c r="RKL808" s="49"/>
      <c r="RKM808" s="49"/>
      <c r="RKN808" s="49"/>
      <c r="RKO808" s="49"/>
      <c r="RKP808" s="49"/>
      <c r="RKQ808" s="49"/>
      <c r="RKR808" s="49"/>
      <c r="RKS808" s="49"/>
      <c r="RKT808" s="49"/>
      <c r="RKU808" s="49"/>
      <c r="RKV808" s="49"/>
      <c r="RKW808" s="49"/>
      <c r="RKX808" s="49"/>
      <c r="RKY808" s="49"/>
      <c r="RKZ808" s="49"/>
      <c r="RLA808" s="49"/>
      <c r="RLB808" s="49"/>
      <c r="RLC808" s="49"/>
      <c r="RLD808" s="49"/>
      <c r="RLE808" s="49"/>
      <c r="RLF808" s="49"/>
      <c r="RLG808" s="49"/>
      <c r="RLH808" s="49"/>
      <c r="RLI808" s="49"/>
      <c r="RLJ808" s="49"/>
      <c r="RLK808" s="49"/>
      <c r="RLL808" s="49"/>
      <c r="RLM808" s="49"/>
      <c r="RLN808" s="49"/>
      <c r="RLO808" s="49"/>
      <c r="RLP808" s="49"/>
      <c r="RLQ808" s="49"/>
      <c r="RLR808" s="49"/>
      <c r="RLS808" s="49"/>
      <c r="RLT808" s="49"/>
      <c r="RLU808" s="49"/>
      <c r="RLV808" s="49"/>
      <c r="RLW808" s="49"/>
      <c r="RLX808" s="49"/>
      <c r="RLY808" s="49"/>
      <c r="RLZ808" s="49"/>
      <c r="RMA808" s="49"/>
      <c r="RMB808" s="49"/>
      <c r="RMC808" s="49"/>
      <c r="RMD808" s="49"/>
      <c r="RME808" s="49"/>
      <c r="RMF808" s="49"/>
      <c r="RMG808" s="49"/>
      <c r="RMH808" s="49"/>
      <c r="RMI808" s="49"/>
      <c r="RMJ808" s="49"/>
      <c r="RMK808" s="49"/>
      <c r="RML808" s="49"/>
      <c r="RMM808" s="49"/>
      <c r="RMN808" s="49"/>
      <c r="RMO808" s="49"/>
      <c r="RMP808" s="49"/>
      <c r="RMQ808" s="49"/>
      <c r="RMR808" s="49"/>
      <c r="RMS808" s="49"/>
      <c r="RMT808" s="49"/>
      <c r="RMU808" s="49"/>
      <c r="RMV808" s="49"/>
      <c r="RMW808" s="49"/>
      <c r="RMX808" s="49"/>
      <c r="RMY808" s="49"/>
      <c r="RMZ808" s="49"/>
      <c r="RNA808" s="49"/>
      <c r="RNB808" s="49"/>
      <c r="RNC808" s="49"/>
      <c r="RND808" s="49"/>
      <c r="RNE808" s="49"/>
      <c r="RNF808" s="49"/>
      <c r="RNG808" s="49"/>
      <c r="RNH808" s="49"/>
      <c r="RNI808" s="49"/>
      <c r="RNJ808" s="49"/>
      <c r="RNK808" s="49"/>
      <c r="RNL808" s="49"/>
      <c r="RNM808" s="49"/>
      <c r="RNN808" s="49"/>
      <c r="RNO808" s="49"/>
      <c r="RNP808" s="49"/>
      <c r="RNQ808" s="49"/>
      <c r="RNR808" s="49"/>
      <c r="RNS808" s="49"/>
      <c r="RNT808" s="49"/>
      <c r="RNU808" s="49"/>
      <c r="RNV808" s="49"/>
      <c r="RNW808" s="49"/>
      <c r="RNX808" s="49"/>
      <c r="RNY808" s="49"/>
      <c r="RNZ808" s="49"/>
      <c r="ROA808" s="49"/>
      <c r="ROB808" s="49"/>
      <c r="ROC808" s="49"/>
      <c r="ROD808" s="49"/>
      <c r="ROE808" s="49"/>
      <c r="ROF808" s="49"/>
      <c r="ROG808" s="49"/>
      <c r="ROH808" s="49"/>
      <c r="ROI808" s="49"/>
      <c r="ROJ808" s="49"/>
      <c r="ROK808" s="49"/>
      <c r="ROL808" s="49"/>
      <c r="ROM808" s="49"/>
      <c r="RON808" s="49"/>
      <c r="ROO808" s="49"/>
      <c r="ROP808" s="49"/>
      <c r="ROQ808" s="49"/>
      <c r="ROR808" s="49"/>
      <c r="ROS808" s="49"/>
      <c r="ROT808" s="49"/>
      <c r="ROU808" s="49"/>
      <c r="ROV808" s="49"/>
      <c r="ROW808" s="49"/>
      <c r="ROX808" s="49"/>
      <c r="ROY808" s="49"/>
      <c r="ROZ808" s="49"/>
      <c r="RPA808" s="49"/>
      <c r="RPB808" s="49"/>
      <c r="RPC808" s="49"/>
      <c r="RPD808" s="49"/>
      <c r="RPE808" s="49"/>
      <c r="RPF808" s="49"/>
      <c r="RPG808" s="49"/>
      <c r="RPH808" s="49"/>
      <c r="RPI808" s="49"/>
      <c r="RPJ808" s="49"/>
      <c r="RPK808" s="49"/>
      <c r="RPL808" s="49"/>
      <c r="RPM808" s="49"/>
      <c r="RPN808" s="49"/>
      <c r="RPO808" s="49"/>
      <c r="RPP808" s="49"/>
      <c r="RPQ808" s="49"/>
      <c r="RPR808" s="49"/>
      <c r="RPS808" s="49"/>
      <c r="RPT808" s="49"/>
      <c r="RPU808" s="49"/>
      <c r="RPV808" s="49"/>
      <c r="RPW808" s="49"/>
      <c r="RPX808" s="49"/>
      <c r="RPY808" s="49"/>
      <c r="RPZ808" s="49"/>
      <c r="RQA808" s="49"/>
      <c r="RQB808" s="49"/>
      <c r="RQC808" s="49"/>
      <c r="RQD808" s="49"/>
      <c r="RQE808" s="49"/>
      <c r="RQF808" s="49"/>
      <c r="RQG808" s="49"/>
      <c r="RQH808" s="49"/>
      <c r="RQI808" s="49"/>
      <c r="RQJ808" s="49"/>
      <c r="RQK808" s="49"/>
      <c r="RQL808" s="49"/>
      <c r="RQM808" s="49"/>
      <c r="RQN808" s="49"/>
      <c r="RQO808" s="49"/>
      <c r="RQP808" s="49"/>
      <c r="RQQ808" s="49"/>
      <c r="RQR808" s="49"/>
      <c r="RQS808" s="49"/>
      <c r="RQT808" s="49"/>
      <c r="RQU808" s="49"/>
      <c r="RQV808" s="49"/>
      <c r="RQW808" s="49"/>
      <c r="RQX808" s="49"/>
      <c r="RQY808" s="49"/>
      <c r="RQZ808" s="49"/>
      <c r="RRA808" s="49"/>
      <c r="RRB808" s="49"/>
      <c r="RRC808" s="49"/>
      <c r="RRD808" s="49"/>
      <c r="RRE808" s="49"/>
      <c r="RRF808" s="49"/>
      <c r="RRG808" s="49"/>
      <c r="RRH808" s="49"/>
      <c r="RRI808" s="49"/>
      <c r="RRJ808" s="49"/>
      <c r="RRK808" s="49"/>
      <c r="RRL808" s="49"/>
      <c r="RRM808" s="49"/>
      <c r="RRN808" s="49"/>
      <c r="RRO808" s="49"/>
      <c r="RRP808" s="49"/>
      <c r="RRQ808" s="49"/>
      <c r="RRR808" s="49"/>
      <c r="RRS808" s="49"/>
      <c r="RRT808" s="49"/>
      <c r="RRU808" s="49"/>
      <c r="RRV808" s="49"/>
      <c r="RRW808" s="49"/>
      <c r="RRX808" s="49"/>
      <c r="RRY808" s="49"/>
      <c r="RRZ808" s="49"/>
      <c r="RSA808" s="49"/>
      <c r="RSB808" s="49"/>
      <c r="RSC808" s="49"/>
      <c r="RSD808" s="49"/>
      <c r="RSE808" s="49"/>
      <c r="RSF808" s="49"/>
      <c r="RSG808" s="49"/>
      <c r="RSH808" s="49"/>
      <c r="RSI808" s="49"/>
      <c r="RSJ808" s="49"/>
      <c r="RSK808" s="49"/>
      <c r="RSL808" s="49"/>
      <c r="RSM808" s="49"/>
      <c r="RSN808" s="49"/>
      <c r="RSO808" s="49"/>
      <c r="RSP808" s="49"/>
      <c r="RSQ808" s="49"/>
      <c r="RSR808" s="49"/>
      <c r="RSS808" s="49"/>
      <c r="RST808" s="49"/>
      <c r="RSU808" s="49"/>
      <c r="RSV808" s="49"/>
      <c r="RSW808" s="49"/>
      <c r="RSX808" s="49"/>
      <c r="RSY808" s="49"/>
      <c r="RSZ808" s="49"/>
      <c r="RTA808" s="49"/>
      <c r="RTB808" s="49"/>
      <c r="RTC808" s="49"/>
      <c r="RTD808" s="49"/>
      <c r="RTE808" s="49"/>
      <c r="RTF808" s="49"/>
      <c r="RTG808" s="49"/>
      <c r="RTH808" s="49"/>
      <c r="RTI808" s="49"/>
      <c r="RTJ808" s="49"/>
      <c r="RTK808" s="49"/>
      <c r="RTL808" s="49"/>
      <c r="RTM808" s="49"/>
      <c r="RTN808" s="49"/>
      <c r="RTO808" s="49"/>
      <c r="RTP808" s="49"/>
      <c r="RTQ808" s="49"/>
      <c r="RTR808" s="49"/>
      <c r="RTS808" s="49"/>
      <c r="RTT808" s="49"/>
      <c r="RTU808" s="49"/>
      <c r="RTV808" s="49"/>
      <c r="RTW808" s="49"/>
      <c r="RTX808" s="49"/>
      <c r="RTY808" s="49"/>
      <c r="RTZ808" s="49"/>
      <c r="RUA808" s="49"/>
      <c r="RUB808" s="49"/>
      <c r="RUC808" s="49"/>
      <c r="RUD808" s="49"/>
      <c r="RUE808" s="49"/>
      <c r="RUF808" s="49"/>
      <c r="RUG808" s="49"/>
      <c r="RUH808" s="49"/>
      <c r="RUI808" s="49"/>
      <c r="RUJ808" s="49"/>
      <c r="RUK808" s="49"/>
      <c r="RUL808" s="49"/>
      <c r="RUM808" s="49"/>
      <c r="RUN808" s="49"/>
      <c r="RUO808" s="49"/>
      <c r="RUP808" s="49"/>
      <c r="RUQ808" s="49"/>
      <c r="RUR808" s="49"/>
      <c r="RUS808" s="49"/>
      <c r="RUT808" s="49"/>
      <c r="RUU808" s="49"/>
      <c r="RUV808" s="49"/>
      <c r="RUW808" s="49"/>
      <c r="RUX808" s="49"/>
      <c r="RUY808" s="49"/>
      <c r="RUZ808" s="49"/>
      <c r="RVA808" s="49"/>
      <c r="RVB808" s="49"/>
      <c r="RVC808" s="49"/>
      <c r="RVD808" s="49"/>
      <c r="RVE808" s="49"/>
      <c r="RVF808" s="49"/>
      <c r="RVG808" s="49"/>
      <c r="RVH808" s="49"/>
      <c r="RVI808" s="49"/>
      <c r="RVJ808" s="49"/>
      <c r="RVK808" s="49"/>
      <c r="RVL808" s="49"/>
      <c r="RVM808" s="49"/>
      <c r="RVN808" s="49"/>
      <c r="RVO808" s="49"/>
      <c r="RVP808" s="49"/>
      <c r="RVQ808" s="49"/>
      <c r="RVR808" s="49"/>
      <c r="RVS808" s="49"/>
      <c r="RVT808" s="49"/>
      <c r="RVU808" s="49"/>
      <c r="RVV808" s="49"/>
      <c r="RVW808" s="49"/>
      <c r="RVX808" s="49"/>
      <c r="RVY808" s="49"/>
      <c r="RVZ808" s="49"/>
      <c r="RWA808" s="49"/>
      <c r="RWB808" s="49"/>
      <c r="RWC808" s="49"/>
      <c r="RWD808" s="49"/>
      <c r="RWE808" s="49"/>
      <c r="RWF808" s="49"/>
      <c r="RWG808" s="49"/>
      <c r="RWH808" s="49"/>
      <c r="RWI808" s="49"/>
      <c r="RWJ808" s="49"/>
      <c r="RWK808" s="49"/>
      <c r="RWL808" s="49"/>
      <c r="RWM808" s="49"/>
      <c r="RWN808" s="49"/>
      <c r="RWO808" s="49"/>
      <c r="RWP808" s="49"/>
      <c r="RWQ808" s="49"/>
      <c r="RWR808" s="49"/>
      <c r="RWS808" s="49"/>
      <c r="RWT808" s="49"/>
      <c r="RWU808" s="49"/>
      <c r="RWV808" s="49"/>
      <c r="RWW808" s="49"/>
      <c r="RWX808" s="49"/>
      <c r="RWY808" s="49"/>
      <c r="RWZ808" s="49"/>
      <c r="RXA808" s="49"/>
      <c r="RXB808" s="49"/>
      <c r="RXC808" s="49"/>
      <c r="RXD808" s="49"/>
      <c r="RXE808" s="49"/>
      <c r="RXF808" s="49"/>
      <c r="RXG808" s="49"/>
      <c r="RXH808" s="49"/>
      <c r="RXI808" s="49"/>
      <c r="RXJ808" s="49"/>
      <c r="RXK808" s="49"/>
      <c r="RXL808" s="49"/>
      <c r="RXM808" s="49"/>
      <c r="RXN808" s="49"/>
      <c r="RXO808" s="49"/>
      <c r="RXP808" s="49"/>
      <c r="RXQ808" s="49"/>
      <c r="RXR808" s="49"/>
      <c r="RXS808" s="49"/>
      <c r="RXT808" s="49"/>
      <c r="RXU808" s="49"/>
      <c r="RXV808" s="49"/>
      <c r="RXW808" s="49"/>
      <c r="RXX808" s="49"/>
      <c r="RXY808" s="49"/>
      <c r="RXZ808" s="49"/>
      <c r="RYA808" s="49"/>
      <c r="RYB808" s="49"/>
      <c r="RYC808" s="49"/>
      <c r="RYD808" s="49"/>
      <c r="RYE808" s="49"/>
      <c r="RYF808" s="49"/>
      <c r="RYG808" s="49"/>
      <c r="RYH808" s="49"/>
      <c r="RYI808" s="49"/>
      <c r="RYJ808" s="49"/>
      <c r="RYK808" s="49"/>
      <c r="RYL808" s="49"/>
      <c r="RYM808" s="49"/>
      <c r="RYN808" s="49"/>
      <c r="RYO808" s="49"/>
      <c r="RYP808" s="49"/>
      <c r="RYQ808" s="49"/>
      <c r="RYR808" s="49"/>
      <c r="RYS808" s="49"/>
      <c r="RYT808" s="49"/>
      <c r="RYU808" s="49"/>
      <c r="RYV808" s="49"/>
      <c r="RYW808" s="49"/>
      <c r="RYX808" s="49"/>
      <c r="RYY808" s="49"/>
      <c r="RYZ808" s="49"/>
      <c r="RZA808" s="49"/>
      <c r="RZB808" s="49"/>
      <c r="RZC808" s="49"/>
      <c r="RZD808" s="49"/>
      <c r="RZE808" s="49"/>
      <c r="RZF808" s="49"/>
      <c r="RZG808" s="49"/>
      <c r="RZH808" s="49"/>
      <c r="RZI808" s="49"/>
      <c r="RZJ808" s="49"/>
      <c r="RZK808" s="49"/>
      <c r="RZL808" s="49"/>
      <c r="RZM808" s="49"/>
      <c r="RZN808" s="49"/>
      <c r="RZO808" s="49"/>
      <c r="RZP808" s="49"/>
      <c r="RZQ808" s="49"/>
      <c r="RZR808" s="49"/>
      <c r="RZS808" s="49"/>
      <c r="RZT808" s="49"/>
      <c r="RZU808" s="49"/>
      <c r="RZV808" s="49"/>
      <c r="RZW808" s="49"/>
      <c r="RZX808" s="49"/>
      <c r="RZY808" s="49"/>
      <c r="RZZ808" s="49"/>
      <c r="SAA808" s="49"/>
      <c r="SAB808" s="49"/>
      <c r="SAC808" s="49"/>
      <c r="SAD808" s="49"/>
      <c r="SAE808" s="49"/>
      <c r="SAF808" s="49"/>
      <c r="SAG808" s="49"/>
      <c r="SAH808" s="49"/>
      <c r="SAI808" s="49"/>
      <c r="SAJ808" s="49"/>
      <c r="SAK808" s="49"/>
      <c r="SAL808" s="49"/>
      <c r="SAM808" s="49"/>
      <c r="SAN808" s="49"/>
      <c r="SAO808" s="49"/>
      <c r="SAP808" s="49"/>
      <c r="SAQ808" s="49"/>
      <c r="SAR808" s="49"/>
      <c r="SAS808" s="49"/>
      <c r="SAT808" s="49"/>
      <c r="SAU808" s="49"/>
      <c r="SAV808" s="49"/>
      <c r="SAW808" s="49"/>
      <c r="SAX808" s="49"/>
      <c r="SAY808" s="49"/>
      <c r="SAZ808" s="49"/>
      <c r="SBA808" s="49"/>
      <c r="SBB808" s="49"/>
      <c r="SBC808" s="49"/>
      <c r="SBD808" s="49"/>
      <c r="SBE808" s="49"/>
      <c r="SBF808" s="49"/>
      <c r="SBG808" s="49"/>
      <c r="SBH808" s="49"/>
      <c r="SBI808" s="49"/>
      <c r="SBJ808" s="49"/>
      <c r="SBK808" s="49"/>
      <c r="SBL808" s="49"/>
      <c r="SBM808" s="49"/>
      <c r="SBN808" s="49"/>
      <c r="SBO808" s="49"/>
      <c r="SBP808" s="49"/>
      <c r="SBQ808" s="49"/>
      <c r="SBR808" s="49"/>
      <c r="SBS808" s="49"/>
      <c r="SBT808" s="49"/>
      <c r="SBU808" s="49"/>
      <c r="SBV808" s="49"/>
      <c r="SBW808" s="49"/>
      <c r="SBX808" s="49"/>
      <c r="SBY808" s="49"/>
      <c r="SBZ808" s="49"/>
      <c r="SCA808" s="49"/>
      <c r="SCB808" s="49"/>
      <c r="SCC808" s="49"/>
      <c r="SCD808" s="49"/>
      <c r="SCE808" s="49"/>
      <c r="SCF808" s="49"/>
      <c r="SCG808" s="49"/>
      <c r="SCH808" s="49"/>
      <c r="SCI808" s="49"/>
      <c r="SCJ808" s="49"/>
      <c r="SCK808" s="49"/>
      <c r="SCL808" s="49"/>
      <c r="SCM808" s="49"/>
      <c r="SCN808" s="49"/>
      <c r="SCO808" s="49"/>
      <c r="SCP808" s="49"/>
      <c r="SCQ808" s="49"/>
      <c r="SCR808" s="49"/>
      <c r="SCS808" s="49"/>
      <c r="SCT808" s="49"/>
      <c r="SCU808" s="49"/>
      <c r="SCV808" s="49"/>
      <c r="SCW808" s="49"/>
      <c r="SCX808" s="49"/>
      <c r="SCY808" s="49"/>
      <c r="SCZ808" s="49"/>
      <c r="SDA808" s="49"/>
      <c r="SDB808" s="49"/>
      <c r="SDC808" s="49"/>
      <c r="SDD808" s="49"/>
      <c r="SDE808" s="49"/>
      <c r="SDF808" s="49"/>
      <c r="SDG808" s="49"/>
      <c r="SDH808" s="49"/>
      <c r="SDI808" s="49"/>
      <c r="SDJ808" s="49"/>
      <c r="SDK808" s="49"/>
      <c r="SDL808" s="49"/>
      <c r="SDM808" s="49"/>
      <c r="SDN808" s="49"/>
      <c r="SDO808" s="49"/>
      <c r="SDP808" s="49"/>
      <c r="SDQ808" s="49"/>
      <c r="SDR808" s="49"/>
      <c r="SDS808" s="49"/>
      <c r="SDT808" s="49"/>
      <c r="SDU808" s="49"/>
      <c r="SDV808" s="49"/>
      <c r="SDW808" s="49"/>
      <c r="SDX808" s="49"/>
      <c r="SDY808" s="49"/>
      <c r="SDZ808" s="49"/>
      <c r="SEA808" s="49"/>
      <c r="SEB808" s="49"/>
      <c r="SEC808" s="49"/>
      <c r="SED808" s="49"/>
      <c r="SEE808" s="49"/>
      <c r="SEF808" s="49"/>
      <c r="SEG808" s="49"/>
      <c r="SEH808" s="49"/>
      <c r="SEI808" s="49"/>
      <c r="SEJ808" s="49"/>
      <c r="SEK808" s="49"/>
      <c r="SEL808" s="49"/>
      <c r="SEM808" s="49"/>
      <c r="SEN808" s="49"/>
      <c r="SEO808" s="49"/>
      <c r="SEP808" s="49"/>
      <c r="SEQ808" s="49"/>
      <c r="SER808" s="49"/>
      <c r="SES808" s="49"/>
      <c r="SET808" s="49"/>
      <c r="SEU808" s="49"/>
      <c r="SEV808" s="49"/>
      <c r="SEW808" s="49"/>
      <c r="SEX808" s="49"/>
      <c r="SEY808" s="49"/>
      <c r="SEZ808" s="49"/>
      <c r="SFA808" s="49"/>
      <c r="SFB808" s="49"/>
      <c r="SFC808" s="49"/>
      <c r="SFD808" s="49"/>
      <c r="SFE808" s="49"/>
      <c r="SFF808" s="49"/>
      <c r="SFG808" s="49"/>
      <c r="SFH808" s="49"/>
      <c r="SFI808" s="49"/>
      <c r="SFJ808" s="49"/>
      <c r="SFK808" s="49"/>
      <c r="SFL808" s="49"/>
      <c r="SFM808" s="49"/>
      <c r="SFN808" s="49"/>
      <c r="SFO808" s="49"/>
      <c r="SFP808" s="49"/>
      <c r="SFQ808" s="49"/>
      <c r="SFR808" s="49"/>
      <c r="SFS808" s="49"/>
      <c r="SFT808" s="49"/>
      <c r="SFU808" s="49"/>
      <c r="SFV808" s="49"/>
      <c r="SFW808" s="49"/>
      <c r="SFX808" s="49"/>
      <c r="SFY808" s="49"/>
      <c r="SFZ808" s="49"/>
      <c r="SGA808" s="49"/>
      <c r="SGB808" s="49"/>
      <c r="SGC808" s="49"/>
      <c r="SGD808" s="49"/>
      <c r="SGE808" s="49"/>
      <c r="SGF808" s="49"/>
      <c r="SGG808" s="49"/>
      <c r="SGH808" s="49"/>
      <c r="SGI808" s="49"/>
      <c r="SGJ808" s="49"/>
      <c r="SGK808" s="49"/>
      <c r="SGL808" s="49"/>
      <c r="SGM808" s="49"/>
      <c r="SGN808" s="49"/>
      <c r="SGO808" s="49"/>
      <c r="SGP808" s="49"/>
      <c r="SGQ808" s="49"/>
      <c r="SGR808" s="49"/>
      <c r="SGS808" s="49"/>
      <c r="SGT808" s="49"/>
      <c r="SGU808" s="49"/>
      <c r="SGV808" s="49"/>
      <c r="SGW808" s="49"/>
      <c r="SGX808" s="49"/>
      <c r="SGY808" s="49"/>
      <c r="SGZ808" s="49"/>
      <c r="SHA808" s="49"/>
      <c r="SHB808" s="49"/>
      <c r="SHC808" s="49"/>
      <c r="SHD808" s="49"/>
      <c r="SHE808" s="49"/>
      <c r="SHF808" s="49"/>
      <c r="SHG808" s="49"/>
      <c r="SHH808" s="49"/>
      <c r="SHI808" s="49"/>
      <c r="SHJ808" s="49"/>
      <c r="SHK808" s="49"/>
      <c r="SHL808" s="49"/>
      <c r="SHM808" s="49"/>
      <c r="SHN808" s="49"/>
      <c r="SHO808" s="49"/>
      <c r="SHP808" s="49"/>
      <c r="SHQ808" s="49"/>
      <c r="SHR808" s="49"/>
      <c r="SHS808" s="49"/>
      <c r="SHT808" s="49"/>
      <c r="SHU808" s="49"/>
      <c r="SHV808" s="49"/>
      <c r="SHW808" s="49"/>
      <c r="SHX808" s="49"/>
      <c r="SHY808" s="49"/>
      <c r="SHZ808" s="49"/>
      <c r="SIA808" s="49"/>
      <c r="SIB808" s="49"/>
      <c r="SIC808" s="49"/>
      <c r="SID808" s="49"/>
      <c r="SIE808" s="49"/>
      <c r="SIF808" s="49"/>
      <c r="SIG808" s="49"/>
      <c r="SIH808" s="49"/>
      <c r="SII808" s="49"/>
      <c r="SIJ808" s="49"/>
      <c r="SIK808" s="49"/>
      <c r="SIL808" s="49"/>
      <c r="SIM808" s="49"/>
      <c r="SIN808" s="49"/>
      <c r="SIO808" s="49"/>
      <c r="SIP808" s="49"/>
      <c r="SIQ808" s="49"/>
      <c r="SIR808" s="49"/>
      <c r="SIS808" s="49"/>
      <c r="SIT808" s="49"/>
      <c r="SIU808" s="49"/>
      <c r="SIV808" s="49"/>
      <c r="SIW808" s="49"/>
      <c r="SIX808" s="49"/>
      <c r="SIY808" s="49"/>
      <c r="SIZ808" s="49"/>
      <c r="SJA808" s="49"/>
      <c r="SJB808" s="49"/>
      <c r="SJC808" s="49"/>
      <c r="SJD808" s="49"/>
      <c r="SJE808" s="49"/>
      <c r="SJF808" s="49"/>
      <c r="SJG808" s="49"/>
      <c r="SJH808" s="49"/>
      <c r="SJI808" s="49"/>
      <c r="SJJ808" s="49"/>
      <c r="SJK808" s="49"/>
      <c r="SJL808" s="49"/>
      <c r="SJM808" s="49"/>
      <c r="SJN808" s="49"/>
      <c r="SJO808" s="49"/>
      <c r="SJP808" s="49"/>
      <c r="SJQ808" s="49"/>
      <c r="SJR808" s="49"/>
      <c r="SJS808" s="49"/>
      <c r="SJT808" s="49"/>
      <c r="SJU808" s="49"/>
      <c r="SJV808" s="49"/>
      <c r="SJW808" s="49"/>
      <c r="SJX808" s="49"/>
      <c r="SJY808" s="49"/>
      <c r="SJZ808" s="49"/>
      <c r="SKA808" s="49"/>
      <c r="SKB808" s="49"/>
      <c r="SKC808" s="49"/>
      <c r="SKD808" s="49"/>
      <c r="SKE808" s="49"/>
      <c r="SKF808" s="49"/>
      <c r="SKG808" s="49"/>
      <c r="SKH808" s="49"/>
      <c r="SKI808" s="49"/>
      <c r="SKJ808" s="49"/>
      <c r="SKK808" s="49"/>
      <c r="SKL808" s="49"/>
      <c r="SKM808" s="49"/>
      <c r="SKN808" s="49"/>
      <c r="SKO808" s="49"/>
      <c r="SKP808" s="49"/>
      <c r="SKQ808" s="49"/>
      <c r="SKR808" s="49"/>
      <c r="SKS808" s="49"/>
      <c r="SKT808" s="49"/>
      <c r="SKU808" s="49"/>
      <c r="SKV808" s="49"/>
      <c r="SKW808" s="49"/>
      <c r="SKX808" s="49"/>
      <c r="SKY808" s="49"/>
      <c r="SKZ808" s="49"/>
      <c r="SLA808" s="49"/>
      <c r="SLB808" s="49"/>
      <c r="SLC808" s="49"/>
      <c r="SLD808" s="49"/>
      <c r="SLE808" s="49"/>
      <c r="SLF808" s="49"/>
      <c r="SLG808" s="49"/>
      <c r="SLH808" s="49"/>
      <c r="SLI808" s="49"/>
      <c r="SLJ808" s="49"/>
      <c r="SLK808" s="49"/>
      <c r="SLL808" s="49"/>
      <c r="SLM808" s="49"/>
      <c r="SLN808" s="49"/>
      <c r="SLO808" s="49"/>
      <c r="SLP808" s="49"/>
      <c r="SLQ808" s="49"/>
      <c r="SLR808" s="49"/>
      <c r="SLS808" s="49"/>
      <c r="SLT808" s="49"/>
      <c r="SLU808" s="49"/>
      <c r="SLV808" s="49"/>
      <c r="SLW808" s="49"/>
      <c r="SLX808" s="49"/>
      <c r="SLY808" s="49"/>
      <c r="SLZ808" s="49"/>
      <c r="SMA808" s="49"/>
      <c r="SMB808" s="49"/>
      <c r="SMC808" s="49"/>
      <c r="SMD808" s="49"/>
      <c r="SME808" s="49"/>
      <c r="SMF808" s="49"/>
      <c r="SMG808" s="49"/>
      <c r="SMH808" s="49"/>
      <c r="SMI808" s="49"/>
      <c r="SMJ808" s="49"/>
      <c r="SMK808" s="49"/>
      <c r="SML808" s="49"/>
      <c r="SMM808" s="49"/>
      <c r="SMN808" s="49"/>
      <c r="SMO808" s="49"/>
      <c r="SMP808" s="49"/>
      <c r="SMQ808" s="49"/>
      <c r="SMR808" s="49"/>
      <c r="SMS808" s="49"/>
      <c r="SMT808" s="49"/>
      <c r="SMU808" s="49"/>
      <c r="SMV808" s="49"/>
      <c r="SMW808" s="49"/>
      <c r="SMX808" s="49"/>
      <c r="SMY808" s="49"/>
      <c r="SMZ808" s="49"/>
      <c r="SNA808" s="49"/>
      <c r="SNB808" s="49"/>
      <c r="SNC808" s="49"/>
      <c r="SND808" s="49"/>
      <c r="SNE808" s="49"/>
      <c r="SNF808" s="49"/>
      <c r="SNG808" s="49"/>
      <c r="SNH808" s="49"/>
      <c r="SNI808" s="49"/>
      <c r="SNJ808" s="49"/>
      <c r="SNK808" s="49"/>
      <c r="SNL808" s="49"/>
      <c r="SNM808" s="49"/>
      <c r="SNN808" s="49"/>
      <c r="SNO808" s="49"/>
      <c r="SNP808" s="49"/>
      <c r="SNQ808" s="49"/>
      <c r="SNR808" s="49"/>
      <c r="SNS808" s="49"/>
      <c r="SNT808" s="49"/>
      <c r="SNU808" s="49"/>
      <c r="SNV808" s="49"/>
      <c r="SNW808" s="49"/>
      <c r="SNX808" s="49"/>
      <c r="SNY808" s="49"/>
      <c r="SNZ808" s="49"/>
      <c r="SOA808" s="49"/>
      <c r="SOB808" s="49"/>
      <c r="SOC808" s="49"/>
      <c r="SOD808" s="49"/>
      <c r="SOE808" s="49"/>
      <c r="SOF808" s="49"/>
      <c r="SOG808" s="49"/>
      <c r="SOH808" s="49"/>
      <c r="SOI808" s="49"/>
      <c r="SOJ808" s="49"/>
      <c r="SOK808" s="49"/>
      <c r="SOL808" s="49"/>
      <c r="SOM808" s="49"/>
      <c r="SON808" s="49"/>
      <c r="SOO808" s="49"/>
      <c r="SOP808" s="49"/>
      <c r="SOQ808" s="49"/>
      <c r="SOR808" s="49"/>
      <c r="SOS808" s="49"/>
      <c r="SOT808" s="49"/>
      <c r="SOU808" s="49"/>
      <c r="SOV808" s="49"/>
      <c r="SOW808" s="49"/>
      <c r="SOX808" s="49"/>
      <c r="SOY808" s="49"/>
      <c r="SOZ808" s="49"/>
      <c r="SPA808" s="49"/>
      <c r="SPB808" s="49"/>
      <c r="SPC808" s="49"/>
      <c r="SPD808" s="49"/>
      <c r="SPE808" s="49"/>
      <c r="SPF808" s="49"/>
      <c r="SPG808" s="49"/>
      <c r="SPH808" s="49"/>
      <c r="SPI808" s="49"/>
      <c r="SPJ808" s="49"/>
      <c r="SPK808" s="49"/>
      <c r="SPL808" s="49"/>
      <c r="SPM808" s="49"/>
      <c r="SPN808" s="49"/>
      <c r="SPO808" s="49"/>
      <c r="SPP808" s="49"/>
      <c r="SPQ808" s="49"/>
      <c r="SPR808" s="49"/>
      <c r="SPS808" s="49"/>
      <c r="SPT808" s="49"/>
      <c r="SPU808" s="49"/>
      <c r="SPV808" s="49"/>
      <c r="SPW808" s="49"/>
      <c r="SPX808" s="49"/>
      <c r="SPY808" s="49"/>
      <c r="SPZ808" s="49"/>
      <c r="SQA808" s="49"/>
      <c r="SQB808" s="49"/>
      <c r="SQC808" s="49"/>
      <c r="SQD808" s="49"/>
      <c r="SQE808" s="49"/>
      <c r="SQF808" s="49"/>
      <c r="SQG808" s="49"/>
      <c r="SQH808" s="49"/>
      <c r="SQI808" s="49"/>
      <c r="SQJ808" s="49"/>
      <c r="SQK808" s="49"/>
      <c r="SQL808" s="49"/>
      <c r="SQM808" s="49"/>
      <c r="SQN808" s="49"/>
      <c r="SQO808" s="49"/>
      <c r="SQP808" s="49"/>
      <c r="SQQ808" s="49"/>
      <c r="SQR808" s="49"/>
      <c r="SQS808" s="49"/>
      <c r="SQT808" s="49"/>
      <c r="SQU808" s="49"/>
      <c r="SQV808" s="49"/>
      <c r="SQW808" s="49"/>
      <c r="SQX808" s="49"/>
      <c r="SQY808" s="49"/>
      <c r="SQZ808" s="49"/>
      <c r="SRA808" s="49"/>
      <c r="SRB808" s="49"/>
      <c r="SRC808" s="49"/>
      <c r="SRD808" s="49"/>
      <c r="SRE808" s="49"/>
      <c r="SRF808" s="49"/>
      <c r="SRG808" s="49"/>
      <c r="SRH808" s="49"/>
      <c r="SRI808" s="49"/>
      <c r="SRJ808" s="49"/>
      <c r="SRK808" s="49"/>
      <c r="SRL808" s="49"/>
      <c r="SRM808" s="49"/>
      <c r="SRN808" s="49"/>
      <c r="SRO808" s="49"/>
      <c r="SRP808" s="49"/>
      <c r="SRQ808" s="49"/>
      <c r="SRR808" s="49"/>
      <c r="SRS808" s="49"/>
      <c r="SRT808" s="49"/>
      <c r="SRU808" s="49"/>
      <c r="SRV808" s="49"/>
      <c r="SRW808" s="49"/>
      <c r="SRX808" s="49"/>
      <c r="SRY808" s="49"/>
      <c r="SRZ808" s="49"/>
      <c r="SSA808" s="49"/>
      <c r="SSB808" s="49"/>
      <c r="SSC808" s="49"/>
      <c r="SSD808" s="49"/>
      <c r="SSE808" s="49"/>
      <c r="SSF808" s="49"/>
      <c r="SSG808" s="49"/>
      <c r="SSH808" s="49"/>
      <c r="SSI808" s="49"/>
      <c r="SSJ808" s="49"/>
      <c r="SSK808" s="49"/>
      <c r="SSL808" s="49"/>
      <c r="SSM808" s="49"/>
      <c r="SSN808" s="49"/>
      <c r="SSO808" s="49"/>
      <c r="SSP808" s="49"/>
      <c r="SSQ808" s="49"/>
      <c r="SSR808" s="49"/>
      <c r="SSS808" s="49"/>
      <c r="SST808" s="49"/>
      <c r="SSU808" s="49"/>
      <c r="SSV808" s="49"/>
      <c r="SSW808" s="49"/>
      <c r="SSX808" s="49"/>
      <c r="SSY808" s="49"/>
      <c r="SSZ808" s="49"/>
      <c r="STA808" s="49"/>
      <c r="STB808" s="49"/>
      <c r="STC808" s="49"/>
      <c r="STD808" s="49"/>
      <c r="STE808" s="49"/>
      <c r="STF808" s="49"/>
      <c r="STG808" s="49"/>
      <c r="STH808" s="49"/>
      <c r="STI808" s="49"/>
      <c r="STJ808" s="49"/>
      <c r="STK808" s="49"/>
      <c r="STL808" s="49"/>
      <c r="STM808" s="49"/>
      <c r="STN808" s="49"/>
      <c r="STO808" s="49"/>
      <c r="STP808" s="49"/>
      <c r="STQ808" s="49"/>
      <c r="STR808" s="49"/>
      <c r="STS808" s="49"/>
      <c r="STT808" s="49"/>
      <c r="STU808" s="49"/>
      <c r="STV808" s="49"/>
      <c r="STW808" s="49"/>
      <c r="STX808" s="49"/>
      <c r="STY808" s="49"/>
      <c r="STZ808" s="49"/>
      <c r="SUA808" s="49"/>
      <c r="SUB808" s="49"/>
      <c r="SUC808" s="49"/>
      <c r="SUD808" s="49"/>
      <c r="SUE808" s="49"/>
      <c r="SUF808" s="49"/>
      <c r="SUG808" s="49"/>
      <c r="SUH808" s="49"/>
      <c r="SUI808" s="49"/>
      <c r="SUJ808" s="49"/>
      <c r="SUK808" s="49"/>
      <c r="SUL808" s="49"/>
      <c r="SUM808" s="49"/>
      <c r="SUN808" s="49"/>
      <c r="SUO808" s="49"/>
      <c r="SUP808" s="49"/>
      <c r="SUQ808" s="49"/>
      <c r="SUR808" s="49"/>
      <c r="SUS808" s="49"/>
      <c r="SUT808" s="49"/>
      <c r="SUU808" s="49"/>
      <c r="SUV808" s="49"/>
      <c r="SUW808" s="49"/>
      <c r="SUX808" s="49"/>
      <c r="SUY808" s="49"/>
      <c r="SUZ808" s="49"/>
      <c r="SVA808" s="49"/>
      <c r="SVB808" s="49"/>
      <c r="SVC808" s="49"/>
      <c r="SVD808" s="49"/>
      <c r="SVE808" s="49"/>
      <c r="SVF808" s="49"/>
      <c r="SVG808" s="49"/>
      <c r="SVH808" s="49"/>
      <c r="SVI808" s="49"/>
      <c r="SVJ808" s="49"/>
      <c r="SVK808" s="49"/>
      <c r="SVL808" s="49"/>
      <c r="SVM808" s="49"/>
      <c r="SVN808" s="49"/>
      <c r="SVO808" s="49"/>
      <c r="SVP808" s="49"/>
      <c r="SVQ808" s="49"/>
      <c r="SVR808" s="49"/>
      <c r="SVS808" s="49"/>
      <c r="SVT808" s="49"/>
      <c r="SVU808" s="49"/>
      <c r="SVV808" s="49"/>
      <c r="SVW808" s="49"/>
      <c r="SVX808" s="49"/>
      <c r="SVY808" s="49"/>
      <c r="SVZ808" s="49"/>
      <c r="SWA808" s="49"/>
      <c r="SWB808" s="49"/>
      <c r="SWC808" s="49"/>
      <c r="SWD808" s="49"/>
      <c r="SWE808" s="49"/>
      <c r="SWF808" s="49"/>
      <c r="SWG808" s="49"/>
      <c r="SWH808" s="49"/>
      <c r="SWI808" s="49"/>
      <c r="SWJ808" s="49"/>
      <c r="SWK808" s="49"/>
      <c r="SWL808" s="49"/>
      <c r="SWM808" s="49"/>
      <c r="SWN808" s="49"/>
      <c r="SWO808" s="49"/>
      <c r="SWP808" s="49"/>
      <c r="SWQ808" s="49"/>
      <c r="SWR808" s="49"/>
      <c r="SWS808" s="49"/>
      <c r="SWT808" s="49"/>
      <c r="SWU808" s="49"/>
      <c r="SWV808" s="49"/>
      <c r="SWW808" s="49"/>
      <c r="SWX808" s="49"/>
      <c r="SWY808" s="49"/>
      <c r="SWZ808" s="49"/>
      <c r="SXA808" s="49"/>
      <c r="SXB808" s="49"/>
      <c r="SXC808" s="49"/>
      <c r="SXD808" s="49"/>
      <c r="SXE808" s="49"/>
      <c r="SXF808" s="49"/>
      <c r="SXG808" s="49"/>
      <c r="SXH808" s="49"/>
      <c r="SXI808" s="49"/>
      <c r="SXJ808" s="49"/>
      <c r="SXK808" s="49"/>
      <c r="SXL808" s="49"/>
      <c r="SXM808" s="49"/>
      <c r="SXN808" s="49"/>
      <c r="SXO808" s="49"/>
      <c r="SXP808" s="49"/>
      <c r="SXQ808" s="49"/>
      <c r="SXR808" s="49"/>
      <c r="SXS808" s="49"/>
      <c r="SXT808" s="49"/>
      <c r="SXU808" s="49"/>
      <c r="SXV808" s="49"/>
      <c r="SXW808" s="49"/>
      <c r="SXX808" s="49"/>
      <c r="SXY808" s="49"/>
      <c r="SXZ808" s="49"/>
      <c r="SYA808" s="49"/>
      <c r="SYB808" s="49"/>
      <c r="SYC808" s="49"/>
      <c r="SYD808" s="49"/>
      <c r="SYE808" s="49"/>
      <c r="SYF808" s="49"/>
      <c r="SYG808" s="49"/>
      <c r="SYH808" s="49"/>
      <c r="SYI808" s="49"/>
      <c r="SYJ808" s="49"/>
      <c r="SYK808" s="49"/>
      <c r="SYL808" s="49"/>
      <c r="SYM808" s="49"/>
      <c r="SYN808" s="49"/>
      <c r="SYO808" s="49"/>
      <c r="SYP808" s="49"/>
      <c r="SYQ808" s="49"/>
      <c r="SYR808" s="49"/>
      <c r="SYS808" s="49"/>
      <c r="SYT808" s="49"/>
      <c r="SYU808" s="49"/>
      <c r="SYV808" s="49"/>
      <c r="SYW808" s="49"/>
      <c r="SYX808" s="49"/>
      <c r="SYY808" s="49"/>
      <c r="SYZ808" s="49"/>
      <c r="SZA808" s="49"/>
      <c r="SZB808" s="49"/>
      <c r="SZC808" s="49"/>
      <c r="SZD808" s="49"/>
      <c r="SZE808" s="49"/>
      <c r="SZF808" s="49"/>
      <c r="SZG808" s="49"/>
      <c r="SZH808" s="49"/>
      <c r="SZI808" s="49"/>
      <c r="SZJ808" s="49"/>
      <c r="SZK808" s="49"/>
      <c r="SZL808" s="49"/>
      <c r="SZM808" s="49"/>
      <c r="SZN808" s="49"/>
      <c r="SZO808" s="49"/>
      <c r="SZP808" s="49"/>
      <c r="SZQ808" s="49"/>
      <c r="SZR808" s="49"/>
      <c r="SZS808" s="49"/>
      <c r="SZT808" s="49"/>
      <c r="SZU808" s="49"/>
      <c r="SZV808" s="49"/>
      <c r="SZW808" s="49"/>
      <c r="SZX808" s="49"/>
      <c r="SZY808" s="49"/>
      <c r="SZZ808" s="49"/>
      <c r="TAA808" s="49"/>
      <c r="TAB808" s="49"/>
      <c r="TAC808" s="49"/>
      <c r="TAD808" s="49"/>
      <c r="TAE808" s="49"/>
      <c r="TAF808" s="49"/>
      <c r="TAG808" s="49"/>
      <c r="TAH808" s="49"/>
      <c r="TAI808" s="49"/>
      <c r="TAJ808" s="49"/>
      <c r="TAK808" s="49"/>
      <c r="TAL808" s="49"/>
      <c r="TAM808" s="49"/>
      <c r="TAN808" s="49"/>
      <c r="TAO808" s="49"/>
      <c r="TAP808" s="49"/>
      <c r="TAQ808" s="49"/>
      <c r="TAR808" s="49"/>
      <c r="TAS808" s="49"/>
      <c r="TAT808" s="49"/>
      <c r="TAU808" s="49"/>
      <c r="TAV808" s="49"/>
      <c r="TAW808" s="49"/>
      <c r="TAX808" s="49"/>
      <c r="TAY808" s="49"/>
      <c r="TAZ808" s="49"/>
      <c r="TBA808" s="49"/>
      <c r="TBB808" s="49"/>
      <c r="TBC808" s="49"/>
      <c r="TBD808" s="49"/>
      <c r="TBE808" s="49"/>
      <c r="TBF808" s="49"/>
      <c r="TBG808" s="49"/>
      <c r="TBH808" s="49"/>
      <c r="TBI808" s="49"/>
      <c r="TBJ808" s="49"/>
      <c r="TBK808" s="49"/>
      <c r="TBL808" s="49"/>
      <c r="TBM808" s="49"/>
      <c r="TBN808" s="49"/>
      <c r="TBO808" s="49"/>
      <c r="TBP808" s="49"/>
      <c r="TBQ808" s="49"/>
      <c r="TBR808" s="49"/>
      <c r="TBS808" s="49"/>
      <c r="TBT808" s="49"/>
      <c r="TBU808" s="49"/>
      <c r="TBV808" s="49"/>
      <c r="TBW808" s="49"/>
      <c r="TBX808" s="49"/>
      <c r="TBY808" s="49"/>
      <c r="TBZ808" s="49"/>
      <c r="TCA808" s="49"/>
      <c r="TCB808" s="49"/>
      <c r="TCC808" s="49"/>
      <c r="TCD808" s="49"/>
      <c r="TCE808" s="49"/>
      <c r="TCF808" s="49"/>
      <c r="TCG808" s="49"/>
      <c r="TCH808" s="49"/>
      <c r="TCI808" s="49"/>
      <c r="TCJ808" s="49"/>
      <c r="TCK808" s="49"/>
      <c r="TCL808" s="49"/>
      <c r="TCM808" s="49"/>
      <c r="TCN808" s="49"/>
      <c r="TCO808" s="49"/>
      <c r="TCP808" s="49"/>
      <c r="TCQ808" s="49"/>
      <c r="TCR808" s="49"/>
      <c r="TCS808" s="49"/>
      <c r="TCT808" s="49"/>
      <c r="TCU808" s="49"/>
      <c r="TCV808" s="49"/>
      <c r="TCW808" s="49"/>
      <c r="TCX808" s="49"/>
      <c r="TCY808" s="49"/>
      <c r="TCZ808" s="49"/>
      <c r="TDA808" s="49"/>
      <c r="TDB808" s="49"/>
      <c r="TDC808" s="49"/>
      <c r="TDD808" s="49"/>
      <c r="TDE808" s="49"/>
      <c r="TDF808" s="49"/>
      <c r="TDG808" s="49"/>
      <c r="TDH808" s="49"/>
      <c r="TDI808" s="49"/>
      <c r="TDJ808" s="49"/>
      <c r="TDK808" s="49"/>
      <c r="TDL808" s="49"/>
      <c r="TDM808" s="49"/>
      <c r="TDN808" s="49"/>
      <c r="TDO808" s="49"/>
      <c r="TDP808" s="49"/>
      <c r="TDQ808" s="49"/>
      <c r="TDR808" s="49"/>
      <c r="TDS808" s="49"/>
      <c r="TDT808" s="49"/>
      <c r="TDU808" s="49"/>
      <c r="TDV808" s="49"/>
      <c r="TDW808" s="49"/>
      <c r="TDX808" s="49"/>
      <c r="TDY808" s="49"/>
      <c r="TDZ808" s="49"/>
      <c r="TEA808" s="49"/>
      <c r="TEB808" s="49"/>
      <c r="TEC808" s="49"/>
      <c r="TED808" s="49"/>
      <c r="TEE808" s="49"/>
      <c r="TEF808" s="49"/>
      <c r="TEG808" s="49"/>
      <c r="TEH808" s="49"/>
      <c r="TEI808" s="49"/>
      <c r="TEJ808" s="49"/>
      <c r="TEK808" s="49"/>
      <c r="TEL808" s="49"/>
      <c r="TEM808" s="49"/>
      <c r="TEN808" s="49"/>
      <c r="TEO808" s="49"/>
      <c r="TEP808" s="49"/>
      <c r="TEQ808" s="49"/>
      <c r="TER808" s="49"/>
      <c r="TES808" s="49"/>
      <c r="TET808" s="49"/>
      <c r="TEU808" s="49"/>
      <c r="TEV808" s="49"/>
      <c r="TEW808" s="49"/>
      <c r="TEX808" s="49"/>
      <c r="TEY808" s="49"/>
      <c r="TEZ808" s="49"/>
      <c r="TFA808" s="49"/>
      <c r="TFB808" s="49"/>
      <c r="TFC808" s="49"/>
      <c r="TFD808" s="49"/>
      <c r="TFE808" s="49"/>
      <c r="TFF808" s="49"/>
      <c r="TFG808" s="49"/>
      <c r="TFH808" s="49"/>
      <c r="TFI808" s="49"/>
      <c r="TFJ808" s="49"/>
      <c r="TFK808" s="49"/>
      <c r="TFL808" s="49"/>
      <c r="TFM808" s="49"/>
      <c r="TFN808" s="49"/>
      <c r="TFO808" s="49"/>
      <c r="TFP808" s="49"/>
      <c r="TFQ808" s="49"/>
      <c r="TFR808" s="49"/>
      <c r="TFS808" s="49"/>
      <c r="TFT808" s="49"/>
      <c r="TFU808" s="49"/>
      <c r="TFV808" s="49"/>
      <c r="TFW808" s="49"/>
      <c r="TFX808" s="49"/>
      <c r="TFY808" s="49"/>
      <c r="TFZ808" s="49"/>
      <c r="TGA808" s="49"/>
      <c r="TGB808" s="49"/>
      <c r="TGC808" s="49"/>
      <c r="TGD808" s="49"/>
      <c r="TGE808" s="49"/>
      <c r="TGF808" s="49"/>
      <c r="TGG808" s="49"/>
      <c r="TGH808" s="49"/>
      <c r="TGI808" s="49"/>
      <c r="TGJ808" s="49"/>
      <c r="TGK808" s="49"/>
      <c r="TGL808" s="49"/>
      <c r="TGM808" s="49"/>
      <c r="TGN808" s="49"/>
      <c r="TGO808" s="49"/>
      <c r="TGP808" s="49"/>
      <c r="TGQ808" s="49"/>
      <c r="TGR808" s="49"/>
      <c r="TGS808" s="49"/>
      <c r="TGT808" s="49"/>
      <c r="TGU808" s="49"/>
      <c r="TGV808" s="49"/>
      <c r="TGW808" s="49"/>
      <c r="TGX808" s="49"/>
      <c r="TGY808" s="49"/>
      <c r="TGZ808" s="49"/>
      <c r="THA808" s="49"/>
      <c r="THB808" s="49"/>
      <c r="THC808" s="49"/>
      <c r="THD808" s="49"/>
      <c r="THE808" s="49"/>
      <c r="THF808" s="49"/>
      <c r="THG808" s="49"/>
      <c r="THH808" s="49"/>
      <c r="THI808" s="49"/>
      <c r="THJ808" s="49"/>
      <c r="THK808" s="49"/>
      <c r="THL808" s="49"/>
      <c r="THM808" s="49"/>
      <c r="THN808" s="49"/>
      <c r="THO808" s="49"/>
      <c r="THP808" s="49"/>
      <c r="THQ808" s="49"/>
      <c r="THR808" s="49"/>
      <c r="THS808" s="49"/>
      <c r="THT808" s="49"/>
      <c r="THU808" s="49"/>
      <c r="THV808" s="49"/>
      <c r="THW808" s="49"/>
      <c r="THX808" s="49"/>
      <c r="THY808" s="49"/>
      <c r="THZ808" s="49"/>
      <c r="TIA808" s="49"/>
      <c r="TIB808" s="49"/>
      <c r="TIC808" s="49"/>
      <c r="TID808" s="49"/>
      <c r="TIE808" s="49"/>
      <c r="TIF808" s="49"/>
      <c r="TIG808" s="49"/>
      <c r="TIH808" s="49"/>
      <c r="TII808" s="49"/>
      <c r="TIJ808" s="49"/>
      <c r="TIK808" s="49"/>
      <c r="TIL808" s="49"/>
      <c r="TIM808" s="49"/>
      <c r="TIN808" s="49"/>
      <c r="TIO808" s="49"/>
      <c r="TIP808" s="49"/>
      <c r="TIQ808" s="49"/>
      <c r="TIR808" s="49"/>
      <c r="TIS808" s="49"/>
      <c r="TIT808" s="49"/>
      <c r="TIU808" s="49"/>
      <c r="TIV808" s="49"/>
      <c r="TIW808" s="49"/>
      <c r="TIX808" s="49"/>
      <c r="TIY808" s="49"/>
      <c r="TIZ808" s="49"/>
      <c r="TJA808" s="49"/>
      <c r="TJB808" s="49"/>
      <c r="TJC808" s="49"/>
      <c r="TJD808" s="49"/>
      <c r="TJE808" s="49"/>
      <c r="TJF808" s="49"/>
      <c r="TJG808" s="49"/>
      <c r="TJH808" s="49"/>
      <c r="TJI808" s="49"/>
      <c r="TJJ808" s="49"/>
      <c r="TJK808" s="49"/>
      <c r="TJL808" s="49"/>
      <c r="TJM808" s="49"/>
      <c r="TJN808" s="49"/>
      <c r="TJO808" s="49"/>
      <c r="TJP808" s="49"/>
      <c r="TJQ808" s="49"/>
      <c r="TJR808" s="49"/>
      <c r="TJS808" s="49"/>
      <c r="TJT808" s="49"/>
      <c r="TJU808" s="49"/>
      <c r="TJV808" s="49"/>
      <c r="TJW808" s="49"/>
      <c r="TJX808" s="49"/>
      <c r="TJY808" s="49"/>
      <c r="TJZ808" s="49"/>
      <c r="TKA808" s="49"/>
      <c r="TKB808" s="49"/>
      <c r="TKC808" s="49"/>
      <c r="TKD808" s="49"/>
      <c r="TKE808" s="49"/>
      <c r="TKF808" s="49"/>
      <c r="TKG808" s="49"/>
      <c r="TKH808" s="49"/>
      <c r="TKI808" s="49"/>
      <c r="TKJ808" s="49"/>
      <c r="TKK808" s="49"/>
      <c r="TKL808" s="49"/>
      <c r="TKM808" s="49"/>
      <c r="TKN808" s="49"/>
      <c r="TKO808" s="49"/>
      <c r="TKP808" s="49"/>
      <c r="TKQ808" s="49"/>
      <c r="TKR808" s="49"/>
      <c r="TKS808" s="49"/>
      <c r="TKT808" s="49"/>
      <c r="TKU808" s="49"/>
      <c r="TKV808" s="49"/>
      <c r="TKW808" s="49"/>
      <c r="TKX808" s="49"/>
      <c r="TKY808" s="49"/>
      <c r="TKZ808" s="49"/>
      <c r="TLA808" s="49"/>
      <c r="TLB808" s="49"/>
      <c r="TLC808" s="49"/>
      <c r="TLD808" s="49"/>
      <c r="TLE808" s="49"/>
      <c r="TLF808" s="49"/>
      <c r="TLG808" s="49"/>
      <c r="TLH808" s="49"/>
      <c r="TLI808" s="49"/>
      <c r="TLJ808" s="49"/>
      <c r="TLK808" s="49"/>
      <c r="TLL808" s="49"/>
      <c r="TLM808" s="49"/>
      <c r="TLN808" s="49"/>
      <c r="TLO808" s="49"/>
      <c r="TLP808" s="49"/>
      <c r="TLQ808" s="49"/>
      <c r="TLR808" s="49"/>
      <c r="TLS808" s="49"/>
      <c r="TLT808" s="49"/>
      <c r="TLU808" s="49"/>
      <c r="TLV808" s="49"/>
      <c r="TLW808" s="49"/>
      <c r="TLX808" s="49"/>
      <c r="TLY808" s="49"/>
      <c r="TLZ808" s="49"/>
      <c r="TMA808" s="49"/>
      <c r="TMB808" s="49"/>
      <c r="TMC808" s="49"/>
      <c r="TMD808" s="49"/>
      <c r="TME808" s="49"/>
      <c r="TMF808" s="49"/>
      <c r="TMG808" s="49"/>
      <c r="TMH808" s="49"/>
      <c r="TMI808" s="49"/>
      <c r="TMJ808" s="49"/>
      <c r="TMK808" s="49"/>
      <c r="TML808" s="49"/>
      <c r="TMM808" s="49"/>
      <c r="TMN808" s="49"/>
      <c r="TMO808" s="49"/>
      <c r="TMP808" s="49"/>
      <c r="TMQ808" s="49"/>
      <c r="TMR808" s="49"/>
      <c r="TMS808" s="49"/>
      <c r="TMT808" s="49"/>
      <c r="TMU808" s="49"/>
      <c r="TMV808" s="49"/>
      <c r="TMW808" s="49"/>
      <c r="TMX808" s="49"/>
      <c r="TMY808" s="49"/>
      <c r="TMZ808" s="49"/>
      <c r="TNA808" s="49"/>
      <c r="TNB808" s="49"/>
      <c r="TNC808" s="49"/>
      <c r="TND808" s="49"/>
      <c r="TNE808" s="49"/>
      <c r="TNF808" s="49"/>
      <c r="TNG808" s="49"/>
      <c r="TNH808" s="49"/>
      <c r="TNI808" s="49"/>
      <c r="TNJ808" s="49"/>
      <c r="TNK808" s="49"/>
      <c r="TNL808" s="49"/>
      <c r="TNM808" s="49"/>
      <c r="TNN808" s="49"/>
      <c r="TNO808" s="49"/>
      <c r="TNP808" s="49"/>
      <c r="TNQ808" s="49"/>
      <c r="TNR808" s="49"/>
      <c r="TNS808" s="49"/>
      <c r="TNT808" s="49"/>
      <c r="TNU808" s="49"/>
      <c r="TNV808" s="49"/>
      <c r="TNW808" s="49"/>
      <c r="TNX808" s="49"/>
      <c r="TNY808" s="49"/>
      <c r="TNZ808" s="49"/>
      <c r="TOA808" s="49"/>
      <c r="TOB808" s="49"/>
      <c r="TOC808" s="49"/>
      <c r="TOD808" s="49"/>
      <c r="TOE808" s="49"/>
      <c r="TOF808" s="49"/>
      <c r="TOG808" s="49"/>
      <c r="TOH808" s="49"/>
      <c r="TOI808" s="49"/>
      <c r="TOJ808" s="49"/>
      <c r="TOK808" s="49"/>
      <c r="TOL808" s="49"/>
      <c r="TOM808" s="49"/>
      <c r="TON808" s="49"/>
      <c r="TOO808" s="49"/>
      <c r="TOP808" s="49"/>
      <c r="TOQ808" s="49"/>
      <c r="TOR808" s="49"/>
      <c r="TOS808" s="49"/>
      <c r="TOT808" s="49"/>
      <c r="TOU808" s="49"/>
      <c r="TOV808" s="49"/>
      <c r="TOW808" s="49"/>
      <c r="TOX808" s="49"/>
      <c r="TOY808" s="49"/>
      <c r="TOZ808" s="49"/>
      <c r="TPA808" s="49"/>
      <c r="TPB808" s="49"/>
      <c r="TPC808" s="49"/>
      <c r="TPD808" s="49"/>
      <c r="TPE808" s="49"/>
      <c r="TPF808" s="49"/>
      <c r="TPG808" s="49"/>
      <c r="TPH808" s="49"/>
      <c r="TPI808" s="49"/>
      <c r="TPJ808" s="49"/>
      <c r="TPK808" s="49"/>
      <c r="TPL808" s="49"/>
      <c r="TPM808" s="49"/>
      <c r="TPN808" s="49"/>
      <c r="TPO808" s="49"/>
      <c r="TPP808" s="49"/>
      <c r="TPQ808" s="49"/>
      <c r="TPR808" s="49"/>
      <c r="TPS808" s="49"/>
      <c r="TPT808" s="49"/>
      <c r="TPU808" s="49"/>
      <c r="TPV808" s="49"/>
      <c r="TPW808" s="49"/>
      <c r="TPX808" s="49"/>
      <c r="TPY808" s="49"/>
      <c r="TPZ808" s="49"/>
      <c r="TQA808" s="49"/>
      <c r="TQB808" s="49"/>
      <c r="TQC808" s="49"/>
      <c r="TQD808" s="49"/>
      <c r="TQE808" s="49"/>
      <c r="TQF808" s="49"/>
      <c r="TQG808" s="49"/>
      <c r="TQH808" s="49"/>
      <c r="TQI808" s="49"/>
      <c r="TQJ808" s="49"/>
      <c r="TQK808" s="49"/>
      <c r="TQL808" s="49"/>
      <c r="TQM808" s="49"/>
      <c r="TQN808" s="49"/>
      <c r="TQO808" s="49"/>
      <c r="TQP808" s="49"/>
      <c r="TQQ808" s="49"/>
      <c r="TQR808" s="49"/>
      <c r="TQS808" s="49"/>
      <c r="TQT808" s="49"/>
      <c r="TQU808" s="49"/>
      <c r="TQV808" s="49"/>
      <c r="TQW808" s="49"/>
      <c r="TQX808" s="49"/>
      <c r="TQY808" s="49"/>
      <c r="TQZ808" s="49"/>
      <c r="TRA808" s="49"/>
      <c r="TRB808" s="49"/>
      <c r="TRC808" s="49"/>
      <c r="TRD808" s="49"/>
      <c r="TRE808" s="49"/>
      <c r="TRF808" s="49"/>
      <c r="TRG808" s="49"/>
      <c r="TRH808" s="49"/>
      <c r="TRI808" s="49"/>
      <c r="TRJ808" s="49"/>
      <c r="TRK808" s="49"/>
      <c r="TRL808" s="49"/>
      <c r="TRM808" s="49"/>
      <c r="TRN808" s="49"/>
      <c r="TRO808" s="49"/>
      <c r="TRP808" s="49"/>
      <c r="TRQ808" s="49"/>
      <c r="TRR808" s="49"/>
      <c r="TRS808" s="49"/>
      <c r="TRT808" s="49"/>
      <c r="TRU808" s="49"/>
      <c r="TRV808" s="49"/>
      <c r="TRW808" s="49"/>
      <c r="TRX808" s="49"/>
      <c r="TRY808" s="49"/>
      <c r="TRZ808" s="49"/>
      <c r="TSA808" s="49"/>
      <c r="TSB808" s="49"/>
      <c r="TSC808" s="49"/>
      <c r="TSD808" s="49"/>
      <c r="TSE808" s="49"/>
      <c r="TSF808" s="49"/>
      <c r="TSG808" s="49"/>
      <c r="TSH808" s="49"/>
      <c r="TSI808" s="49"/>
      <c r="TSJ808" s="49"/>
      <c r="TSK808" s="49"/>
      <c r="TSL808" s="49"/>
      <c r="TSM808" s="49"/>
      <c r="TSN808" s="49"/>
      <c r="TSO808" s="49"/>
      <c r="TSP808" s="49"/>
      <c r="TSQ808" s="49"/>
      <c r="TSR808" s="49"/>
      <c r="TSS808" s="49"/>
      <c r="TST808" s="49"/>
      <c r="TSU808" s="49"/>
      <c r="TSV808" s="49"/>
      <c r="TSW808" s="49"/>
      <c r="TSX808" s="49"/>
      <c r="TSY808" s="49"/>
      <c r="TSZ808" s="49"/>
      <c r="TTA808" s="49"/>
      <c r="TTB808" s="49"/>
      <c r="TTC808" s="49"/>
      <c r="TTD808" s="49"/>
      <c r="TTE808" s="49"/>
      <c r="TTF808" s="49"/>
      <c r="TTG808" s="49"/>
      <c r="TTH808" s="49"/>
      <c r="TTI808" s="49"/>
      <c r="TTJ808" s="49"/>
      <c r="TTK808" s="49"/>
      <c r="TTL808" s="49"/>
      <c r="TTM808" s="49"/>
      <c r="TTN808" s="49"/>
      <c r="TTO808" s="49"/>
      <c r="TTP808" s="49"/>
      <c r="TTQ808" s="49"/>
      <c r="TTR808" s="49"/>
      <c r="TTS808" s="49"/>
      <c r="TTT808" s="49"/>
      <c r="TTU808" s="49"/>
      <c r="TTV808" s="49"/>
      <c r="TTW808" s="49"/>
      <c r="TTX808" s="49"/>
      <c r="TTY808" s="49"/>
      <c r="TTZ808" s="49"/>
      <c r="TUA808" s="49"/>
      <c r="TUB808" s="49"/>
      <c r="TUC808" s="49"/>
      <c r="TUD808" s="49"/>
      <c r="TUE808" s="49"/>
      <c r="TUF808" s="49"/>
      <c r="TUG808" s="49"/>
      <c r="TUH808" s="49"/>
      <c r="TUI808" s="49"/>
      <c r="TUJ808" s="49"/>
      <c r="TUK808" s="49"/>
      <c r="TUL808" s="49"/>
      <c r="TUM808" s="49"/>
      <c r="TUN808" s="49"/>
      <c r="TUO808" s="49"/>
      <c r="TUP808" s="49"/>
      <c r="TUQ808" s="49"/>
      <c r="TUR808" s="49"/>
      <c r="TUS808" s="49"/>
      <c r="TUT808" s="49"/>
      <c r="TUU808" s="49"/>
      <c r="TUV808" s="49"/>
      <c r="TUW808" s="49"/>
      <c r="TUX808" s="49"/>
      <c r="TUY808" s="49"/>
      <c r="TUZ808" s="49"/>
      <c r="TVA808" s="49"/>
      <c r="TVB808" s="49"/>
      <c r="TVC808" s="49"/>
      <c r="TVD808" s="49"/>
      <c r="TVE808" s="49"/>
      <c r="TVF808" s="49"/>
      <c r="TVG808" s="49"/>
      <c r="TVH808" s="49"/>
      <c r="TVI808" s="49"/>
      <c r="TVJ808" s="49"/>
      <c r="TVK808" s="49"/>
      <c r="TVL808" s="49"/>
      <c r="TVM808" s="49"/>
      <c r="TVN808" s="49"/>
      <c r="TVO808" s="49"/>
      <c r="TVP808" s="49"/>
      <c r="TVQ808" s="49"/>
      <c r="TVR808" s="49"/>
      <c r="TVS808" s="49"/>
      <c r="TVT808" s="49"/>
      <c r="TVU808" s="49"/>
      <c r="TVV808" s="49"/>
      <c r="TVW808" s="49"/>
      <c r="TVX808" s="49"/>
      <c r="TVY808" s="49"/>
      <c r="TVZ808" s="49"/>
      <c r="TWA808" s="49"/>
      <c r="TWB808" s="49"/>
      <c r="TWC808" s="49"/>
      <c r="TWD808" s="49"/>
      <c r="TWE808" s="49"/>
      <c r="TWF808" s="49"/>
      <c r="TWG808" s="49"/>
      <c r="TWH808" s="49"/>
      <c r="TWI808" s="49"/>
      <c r="TWJ808" s="49"/>
      <c r="TWK808" s="49"/>
      <c r="TWL808" s="49"/>
      <c r="TWM808" s="49"/>
      <c r="TWN808" s="49"/>
      <c r="TWO808" s="49"/>
      <c r="TWP808" s="49"/>
      <c r="TWQ808" s="49"/>
      <c r="TWR808" s="49"/>
      <c r="TWS808" s="49"/>
      <c r="TWT808" s="49"/>
      <c r="TWU808" s="49"/>
      <c r="TWV808" s="49"/>
      <c r="TWW808" s="49"/>
      <c r="TWX808" s="49"/>
      <c r="TWY808" s="49"/>
      <c r="TWZ808" s="49"/>
      <c r="TXA808" s="49"/>
      <c r="TXB808" s="49"/>
      <c r="TXC808" s="49"/>
      <c r="TXD808" s="49"/>
      <c r="TXE808" s="49"/>
      <c r="TXF808" s="49"/>
      <c r="TXG808" s="49"/>
      <c r="TXH808" s="49"/>
      <c r="TXI808" s="49"/>
      <c r="TXJ808" s="49"/>
      <c r="TXK808" s="49"/>
      <c r="TXL808" s="49"/>
      <c r="TXM808" s="49"/>
      <c r="TXN808" s="49"/>
      <c r="TXO808" s="49"/>
      <c r="TXP808" s="49"/>
      <c r="TXQ808" s="49"/>
      <c r="TXR808" s="49"/>
      <c r="TXS808" s="49"/>
      <c r="TXT808" s="49"/>
      <c r="TXU808" s="49"/>
      <c r="TXV808" s="49"/>
      <c r="TXW808" s="49"/>
      <c r="TXX808" s="49"/>
      <c r="TXY808" s="49"/>
      <c r="TXZ808" s="49"/>
      <c r="TYA808" s="49"/>
      <c r="TYB808" s="49"/>
      <c r="TYC808" s="49"/>
      <c r="TYD808" s="49"/>
      <c r="TYE808" s="49"/>
      <c r="TYF808" s="49"/>
      <c r="TYG808" s="49"/>
      <c r="TYH808" s="49"/>
      <c r="TYI808" s="49"/>
      <c r="TYJ808" s="49"/>
      <c r="TYK808" s="49"/>
      <c r="TYL808" s="49"/>
      <c r="TYM808" s="49"/>
      <c r="TYN808" s="49"/>
      <c r="TYO808" s="49"/>
      <c r="TYP808" s="49"/>
      <c r="TYQ808" s="49"/>
      <c r="TYR808" s="49"/>
      <c r="TYS808" s="49"/>
      <c r="TYT808" s="49"/>
      <c r="TYU808" s="49"/>
      <c r="TYV808" s="49"/>
      <c r="TYW808" s="49"/>
      <c r="TYX808" s="49"/>
      <c r="TYY808" s="49"/>
      <c r="TYZ808" s="49"/>
      <c r="TZA808" s="49"/>
      <c r="TZB808" s="49"/>
      <c r="TZC808" s="49"/>
      <c r="TZD808" s="49"/>
      <c r="TZE808" s="49"/>
      <c r="TZF808" s="49"/>
      <c r="TZG808" s="49"/>
      <c r="TZH808" s="49"/>
      <c r="TZI808" s="49"/>
      <c r="TZJ808" s="49"/>
      <c r="TZK808" s="49"/>
      <c r="TZL808" s="49"/>
      <c r="TZM808" s="49"/>
      <c r="TZN808" s="49"/>
      <c r="TZO808" s="49"/>
      <c r="TZP808" s="49"/>
      <c r="TZQ808" s="49"/>
      <c r="TZR808" s="49"/>
      <c r="TZS808" s="49"/>
      <c r="TZT808" s="49"/>
      <c r="TZU808" s="49"/>
      <c r="TZV808" s="49"/>
      <c r="TZW808" s="49"/>
      <c r="TZX808" s="49"/>
      <c r="TZY808" s="49"/>
      <c r="TZZ808" s="49"/>
      <c r="UAA808" s="49"/>
      <c r="UAB808" s="49"/>
      <c r="UAC808" s="49"/>
      <c r="UAD808" s="49"/>
      <c r="UAE808" s="49"/>
      <c r="UAF808" s="49"/>
      <c r="UAG808" s="49"/>
      <c r="UAH808" s="49"/>
      <c r="UAI808" s="49"/>
      <c r="UAJ808" s="49"/>
      <c r="UAK808" s="49"/>
      <c r="UAL808" s="49"/>
      <c r="UAM808" s="49"/>
      <c r="UAN808" s="49"/>
      <c r="UAO808" s="49"/>
      <c r="UAP808" s="49"/>
      <c r="UAQ808" s="49"/>
      <c r="UAR808" s="49"/>
      <c r="UAS808" s="49"/>
      <c r="UAT808" s="49"/>
      <c r="UAU808" s="49"/>
      <c r="UAV808" s="49"/>
      <c r="UAW808" s="49"/>
      <c r="UAX808" s="49"/>
      <c r="UAY808" s="49"/>
      <c r="UAZ808" s="49"/>
      <c r="UBA808" s="49"/>
      <c r="UBB808" s="49"/>
      <c r="UBC808" s="49"/>
      <c r="UBD808" s="49"/>
      <c r="UBE808" s="49"/>
      <c r="UBF808" s="49"/>
      <c r="UBG808" s="49"/>
      <c r="UBH808" s="49"/>
      <c r="UBI808" s="49"/>
      <c r="UBJ808" s="49"/>
      <c r="UBK808" s="49"/>
      <c r="UBL808" s="49"/>
      <c r="UBM808" s="49"/>
      <c r="UBN808" s="49"/>
      <c r="UBO808" s="49"/>
      <c r="UBP808" s="49"/>
      <c r="UBQ808" s="49"/>
      <c r="UBR808" s="49"/>
      <c r="UBS808" s="49"/>
      <c r="UBT808" s="49"/>
      <c r="UBU808" s="49"/>
      <c r="UBV808" s="49"/>
      <c r="UBW808" s="49"/>
      <c r="UBX808" s="49"/>
      <c r="UBY808" s="49"/>
      <c r="UBZ808" s="49"/>
      <c r="UCA808" s="49"/>
      <c r="UCB808" s="49"/>
      <c r="UCC808" s="49"/>
      <c r="UCD808" s="49"/>
      <c r="UCE808" s="49"/>
      <c r="UCF808" s="49"/>
      <c r="UCG808" s="49"/>
      <c r="UCH808" s="49"/>
      <c r="UCI808" s="49"/>
      <c r="UCJ808" s="49"/>
      <c r="UCK808" s="49"/>
      <c r="UCL808" s="49"/>
      <c r="UCM808" s="49"/>
      <c r="UCN808" s="49"/>
      <c r="UCO808" s="49"/>
      <c r="UCP808" s="49"/>
      <c r="UCQ808" s="49"/>
      <c r="UCR808" s="49"/>
      <c r="UCS808" s="49"/>
      <c r="UCT808" s="49"/>
      <c r="UCU808" s="49"/>
      <c r="UCV808" s="49"/>
      <c r="UCW808" s="49"/>
      <c r="UCX808" s="49"/>
      <c r="UCY808" s="49"/>
      <c r="UCZ808" s="49"/>
      <c r="UDA808" s="49"/>
      <c r="UDB808" s="49"/>
      <c r="UDC808" s="49"/>
      <c r="UDD808" s="49"/>
      <c r="UDE808" s="49"/>
      <c r="UDF808" s="49"/>
      <c r="UDG808" s="49"/>
      <c r="UDH808" s="49"/>
      <c r="UDI808" s="49"/>
      <c r="UDJ808" s="49"/>
      <c r="UDK808" s="49"/>
      <c r="UDL808" s="49"/>
      <c r="UDM808" s="49"/>
      <c r="UDN808" s="49"/>
      <c r="UDO808" s="49"/>
      <c r="UDP808" s="49"/>
      <c r="UDQ808" s="49"/>
      <c r="UDR808" s="49"/>
      <c r="UDS808" s="49"/>
      <c r="UDT808" s="49"/>
      <c r="UDU808" s="49"/>
      <c r="UDV808" s="49"/>
      <c r="UDW808" s="49"/>
      <c r="UDX808" s="49"/>
      <c r="UDY808" s="49"/>
      <c r="UDZ808" s="49"/>
      <c r="UEA808" s="49"/>
      <c r="UEB808" s="49"/>
      <c r="UEC808" s="49"/>
      <c r="UED808" s="49"/>
      <c r="UEE808" s="49"/>
      <c r="UEF808" s="49"/>
      <c r="UEG808" s="49"/>
      <c r="UEH808" s="49"/>
      <c r="UEI808" s="49"/>
      <c r="UEJ808" s="49"/>
      <c r="UEK808" s="49"/>
      <c r="UEL808" s="49"/>
      <c r="UEM808" s="49"/>
      <c r="UEN808" s="49"/>
      <c r="UEO808" s="49"/>
      <c r="UEP808" s="49"/>
      <c r="UEQ808" s="49"/>
      <c r="UER808" s="49"/>
      <c r="UES808" s="49"/>
      <c r="UET808" s="49"/>
      <c r="UEU808" s="49"/>
      <c r="UEV808" s="49"/>
      <c r="UEW808" s="49"/>
      <c r="UEX808" s="49"/>
      <c r="UEY808" s="49"/>
      <c r="UEZ808" s="49"/>
      <c r="UFA808" s="49"/>
      <c r="UFB808" s="49"/>
      <c r="UFC808" s="49"/>
      <c r="UFD808" s="49"/>
      <c r="UFE808" s="49"/>
      <c r="UFF808" s="49"/>
      <c r="UFG808" s="49"/>
      <c r="UFH808" s="49"/>
      <c r="UFI808" s="49"/>
      <c r="UFJ808" s="49"/>
      <c r="UFK808" s="49"/>
      <c r="UFL808" s="49"/>
      <c r="UFM808" s="49"/>
      <c r="UFN808" s="49"/>
      <c r="UFO808" s="49"/>
      <c r="UFP808" s="49"/>
      <c r="UFQ808" s="49"/>
      <c r="UFR808" s="49"/>
      <c r="UFS808" s="49"/>
      <c r="UFT808" s="49"/>
      <c r="UFU808" s="49"/>
      <c r="UFV808" s="49"/>
      <c r="UFW808" s="49"/>
      <c r="UFX808" s="49"/>
      <c r="UFY808" s="49"/>
      <c r="UFZ808" s="49"/>
      <c r="UGA808" s="49"/>
      <c r="UGB808" s="49"/>
      <c r="UGC808" s="49"/>
      <c r="UGD808" s="49"/>
      <c r="UGE808" s="49"/>
      <c r="UGF808" s="49"/>
      <c r="UGG808" s="49"/>
      <c r="UGH808" s="49"/>
      <c r="UGI808" s="49"/>
      <c r="UGJ808" s="49"/>
      <c r="UGK808" s="49"/>
      <c r="UGL808" s="49"/>
      <c r="UGM808" s="49"/>
      <c r="UGN808" s="49"/>
      <c r="UGO808" s="49"/>
      <c r="UGP808" s="49"/>
      <c r="UGQ808" s="49"/>
      <c r="UGR808" s="49"/>
      <c r="UGS808" s="49"/>
      <c r="UGT808" s="49"/>
      <c r="UGU808" s="49"/>
      <c r="UGV808" s="49"/>
      <c r="UGW808" s="49"/>
      <c r="UGX808" s="49"/>
      <c r="UGY808" s="49"/>
      <c r="UGZ808" s="49"/>
      <c r="UHA808" s="49"/>
      <c r="UHB808" s="49"/>
      <c r="UHC808" s="49"/>
      <c r="UHD808" s="49"/>
      <c r="UHE808" s="49"/>
      <c r="UHF808" s="49"/>
      <c r="UHG808" s="49"/>
      <c r="UHH808" s="49"/>
      <c r="UHI808" s="49"/>
      <c r="UHJ808" s="49"/>
      <c r="UHK808" s="49"/>
      <c r="UHL808" s="49"/>
      <c r="UHM808" s="49"/>
      <c r="UHN808" s="49"/>
      <c r="UHO808" s="49"/>
      <c r="UHP808" s="49"/>
      <c r="UHQ808" s="49"/>
      <c r="UHR808" s="49"/>
      <c r="UHS808" s="49"/>
      <c r="UHT808" s="49"/>
      <c r="UHU808" s="49"/>
      <c r="UHV808" s="49"/>
      <c r="UHW808" s="49"/>
      <c r="UHX808" s="49"/>
      <c r="UHY808" s="49"/>
      <c r="UHZ808" s="49"/>
      <c r="UIA808" s="49"/>
      <c r="UIB808" s="49"/>
      <c r="UIC808" s="49"/>
      <c r="UID808" s="49"/>
      <c r="UIE808" s="49"/>
      <c r="UIF808" s="49"/>
      <c r="UIG808" s="49"/>
      <c r="UIH808" s="49"/>
      <c r="UII808" s="49"/>
      <c r="UIJ808" s="49"/>
      <c r="UIK808" s="49"/>
      <c r="UIL808" s="49"/>
      <c r="UIM808" s="49"/>
      <c r="UIN808" s="49"/>
      <c r="UIO808" s="49"/>
      <c r="UIP808" s="49"/>
      <c r="UIQ808" s="49"/>
      <c r="UIR808" s="49"/>
      <c r="UIS808" s="49"/>
      <c r="UIT808" s="49"/>
      <c r="UIU808" s="49"/>
      <c r="UIV808" s="49"/>
      <c r="UIW808" s="49"/>
      <c r="UIX808" s="49"/>
      <c r="UIY808" s="49"/>
      <c r="UIZ808" s="49"/>
      <c r="UJA808" s="49"/>
      <c r="UJB808" s="49"/>
      <c r="UJC808" s="49"/>
      <c r="UJD808" s="49"/>
      <c r="UJE808" s="49"/>
      <c r="UJF808" s="49"/>
      <c r="UJG808" s="49"/>
      <c r="UJH808" s="49"/>
      <c r="UJI808" s="49"/>
      <c r="UJJ808" s="49"/>
      <c r="UJK808" s="49"/>
      <c r="UJL808" s="49"/>
      <c r="UJM808" s="49"/>
      <c r="UJN808" s="49"/>
      <c r="UJO808" s="49"/>
      <c r="UJP808" s="49"/>
      <c r="UJQ808" s="49"/>
      <c r="UJR808" s="49"/>
      <c r="UJS808" s="49"/>
      <c r="UJT808" s="49"/>
      <c r="UJU808" s="49"/>
      <c r="UJV808" s="49"/>
      <c r="UJW808" s="49"/>
      <c r="UJX808" s="49"/>
      <c r="UJY808" s="49"/>
      <c r="UJZ808" s="49"/>
      <c r="UKA808" s="49"/>
      <c r="UKB808" s="49"/>
      <c r="UKC808" s="49"/>
      <c r="UKD808" s="49"/>
      <c r="UKE808" s="49"/>
      <c r="UKF808" s="49"/>
      <c r="UKG808" s="49"/>
      <c r="UKH808" s="49"/>
      <c r="UKI808" s="49"/>
      <c r="UKJ808" s="49"/>
      <c r="UKK808" s="49"/>
      <c r="UKL808" s="49"/>
      <c r="UKM808" s="49"/>
      <c r="UKN808" s="49"/>
      <c r="UKO808" s="49"/>
      <c r="UKP808" s="49"/>
      <c r="UKQ808" s="49"/>
      <c r="UKR808" s="49"/>
      <c r="UKS808" s="49"/>
      <c r="UKT808" s="49"/>
      <c r="UKU808" s="49"/>
      <c r="UKV808" s="49"/>
      <c r="UKW808" s="49"/>
      <c r="UKX808" s="49"/>
      <c r="UKY808" s="49"/>
      <c r="UKZ808" s="49"/>
      <c r="ULA808" s="49"/>
      <c r="ULB808" s="49"/>
      <c r="ULC808" s="49"/>
      <c r="ULD808" s="49"/>
      <c r="ULE808" s="49"/>
      <c r="ULF808" s="49"/>
      <c r="ULG808" s="49"/>
      <c r="ULH808" s="49"/>
      <c r="ULI808" s="49"/>
      <c r="ULJ808" s="49"/>
      <c r="ULK808" s="49"/>
      <c r="ULL808" s="49"/>
      <c r="ULM808" s="49"/>
      <c r="ULN808" s="49"/>
      <c r="ULO808" s="49"/>
      <c r="ULP808" s="49"/>
      <c r="ULQ808" s="49"/>
      <c r="ULR808" s="49"/>
      <c r="ULS808" s="49"/>
      <c r="ULT808" s="49"/>
      <c r="ULU808" s="49"/>
      <c r="ULV808" s="49"/>
      <c r="ULW808" s="49"/>
      <c r="ULX808" s="49"/>
      <c r="ULY808" s="49"/>
      <c r="ULZ808" s="49"/>
      <c r="UMA808" s="49"/>
      <c r="UMB808" s="49"/>
      <c r="UMC808" s="49"/>
      <c r="UMD808" s="49"/>
      <c r="UME808" s="49"/>
      <c r="UMF808" s="49"/>
      <c r="UMG808" s="49"/>
      <c r="UMH808" s="49"/>
      <c r="UMI808" s="49"/>
      <c r="UMJ808" s="49"/>
      <c r="UMK808" s="49"/>
      <c r="UML808" s="49"/>
      <c r="UMM808" s="49"/>
      <c r="UMN808" s="49"/>
      <c r="UMO808" s="49"/>
      <c r="UMP808" s="49"/>
      <c r="UMQ808" s="49"/>
      <c r="UMR808" s="49"/>
      <c r="UMS808" s="49"/>
      <c r="UMT808" s="49"/>
      <c r="UMU808" s="49"/>
      <c r="UMV808" s="49"/>
      <c r="UMW808" s="49"/>
      <c r="UMX808" s="49"/>
      <c r="UMY808" s="49"/>
      <c r="UMZ808" s="49"/>
      <c r="UNA808" s="49"/>
      <c r="UNB808" s="49"/>
      <c r="UNC808" s="49"/>
      <c r="UND808" s="49"/>
      <c r="UNE808" s="49"/>
      <c r="UNF808" s="49"/>
      <c r="UNG808" s="49"/>
      <c r="UNH808" s="49"/>
      <c r="UNI808" s="49"/>
      <c r="UNJ808" s="49"/>
      <c r="UNK808" s="49"/>
      <c r="UNL808" s="49"/>
      <c r="UNM808" s="49"/>
      <c r="UNN808" s="49"/>
      <c r="UNO808" s="49"/>
      <c r="UNP808" s="49"/>
      <c r="UNQ808" s="49"/>
      <c r="UNR808" s="49"/>
      <c r="UNS808" s="49"/>
      <c r="UNT808" s="49"/>
      <c r="UNU808" s="49"/>
      <c r="UNV808" s="49"/>
      <c r="UNW808" s="49"/>
      <c r="UNX808" s="49"/>
      <c r="UNY808" s="49"/>
      <c r="UNZ808" s="49"/>
      <c r="UOA808" s="49"/>
      <c r="UOB808" s="49"/>
      <c r="UOC808" s="49"/>
      <c r="UOD808" s="49"/>
      <c r="UOE808" s="49"/>
      <c r="UOF808" s="49"/>
      <c r="UOG808" s="49"/>
      <c r="UOH808" s="49"/>
      <c r="UOI808" s="49"/>
      <c r="UOJ808" s="49"/>
      <c r="UOK808" s="49"/>
      <c r="UOL808" s="49"/>
      <c r="UOM808" s="49"/>
      <c r="UON808" s="49"/>
      <c r="UOO808" s="49"/>
      <c r="UOP808" s="49"/>
      <c r="UOQ808" s="49"/>
      <c r="UOR808" s="49"/>
      <c r="UOS808" s="49"/>
      <c r="UOT808" s="49"/>
      <c r="UOU808" s="49"/>
      <c r="UOV808" s="49"/>
      <c r="UOW808" s="49"/>
      <c r="UOX808" s="49"/>
      <c r="UOY808" s="49"/>
      <c r="UOZ808" s="49"/>
      <c r="UPA808" s="49"/>
      <c r="UPB808" s="49"/>
      <c r="UPC808" s="49"/>
      <c r="UPD808" s="49"/>
      <c r="UPE808" s="49"/>
      <c r="UPF808" s="49"/>
      <c r="UPG808" s="49"/>
      <c r="UPH808" s="49"/>
      <c r="UPI808" s="49"/>
      <c r="UPJ808" s="49"/>
      <c r="UPK808" s="49"/>
      <c r="UPL808" s="49"/>
      <c r="UPM808" s="49"/>
      <c r="UPN808" s="49"/>
      <c r="UPO808" s="49"/>
      <c r="UPP808" s="49"/>
      <c r="UPQ808" s="49"/>
      <c r="UPR808" s="49"/>
      <c r="UPS808" s="49"/>
      <c r="UPT808" s="49"/>
      <c r="UPU808" s="49"/>
      <c r="UPV808" s="49"/>
      <c r="UPW808" s="49"/>
      <c r="UPX808" s="49"/>
      <c r="UPY808" s="49"/>
      <c r="UPZ808" s="49"/>
      <c r="UQA808" s="49"/>
      <c r="UQB808" s="49"/>
      <c r="UQC808" s="49"/>
      <c r="UQD808" s="49"/>
      <c r="UQE808" s="49"/>
      <c r="UQF808" s="49"/>
      <c r="UQG808" s="49"/>
      <c r="UQH808" s="49"/>
      <c r="UQI808" s="49"/>
      <c r="UQJ808" s="49"/>
      <c r="UQK808" s="49"/>
      <c r="UQL808" s="49"/>
      <c r="UQM808" s="49"/>
      <c r="UQN808" s="49"/>
      <c r="UQO808" s="49"/>
      <c r="UQP808" s="49"/>
      <c r="UQQ808" s="49"/>
      <c r="UQR808" s="49"/>
      <c r="UQS808" s="49"/>
      <c r="UQT808" s="49"/>
      <c r="UQU808" s="49"/>
      <c r="UQV808" s="49"/>
      <c r="UQW808" s="49"/>
      <c r="UQX808" s="49"/>
      <c r="UQY808" s="49"/>
      <c r="UQZ808" s="49"/>
      <c r="URA808" s="49"/>
      <c r="URB808" s="49"/>
      <c r="URC808" s="49"/>
      <c r="URD808" s="49"/>
      <c r="URE808" s="49"/>
      <c r="URF808" s="49"/>
      <c r="URG808" s="49"/>
      <c r="URH808" s="49"/>
      <c r="URI808" s="49"/>
      <c r="URJ808" s="49"/>
      <c r="URK808" s="49"/>
      <c r="URL808" s="49"/>
      <c r="URM808" s="49"/>
      <c r="URN808" s="49"/>
      <c r="URO808" s="49"/>
      <c r="URP808" s="49"/>
      <c r="URQ808" s="49"/>
      <c r="URR808" s="49"/>
      <c r="URS808" s="49"/>
      <c r="URT808" s="49"/>
      <c r="URU808" s="49"/>
      <c r="URV808" s="49"/>
      <c r="URW808" s="49"/>
      <c r="URX808" s="49"/>
      <c r="URY808" s="49"/>
      <c r="URZ808" s="49"/>
      <c r="USA808" s="49"/>
      <c r="USB808" s="49"/>
      <c r="USC808" s="49"/>
      <c r="USD808" s="49"/>
      <c r="USE808" s="49"/>
      <c r="USF808" s="49"/>
      <c r="USG808" s="49"/>
      <c r="USH808" s="49"/>
      <c r="USI808" s="49"/>
      <c r="USJ808" s="49"/>
      <c r="USK808" s="49"/>
      <c r="USL808" s="49"/>
      <c r="USM808" s="49"/>
      <c r="USN808" s="49"/>
      <c r="USO808" s="49"/>
      <c r="USP808" s="49"/>
      <c r="USQ808" s="49"/>
      <c r="USR808" s="49"/>
      <c r="USS808" s="49"/>
      <c r="UST808" s="49"/>
      <c r="USU808" s="49"/>
      <c r="USV808" s="49"/>
      <c r="USW808" s="49"/>
      <c r="USX808" s="49"/>
      <c r="USY808" s="49"/>
      <c r="USZ808" s="49"/>
      <c r="UTA808" s="49"/>
      <c r="UTB808" s="49"/>
      <c r="UTC808" s="49"/>
      <c r="UTD808" s="49"/>
      <c r="UTE808" s="49"/>
      <c r="UTF808" s="49"/>
      <c r="UTG808" s="49"/>
      <c r="UTH808" s="49"/>
      <c r="UTI808" s="49"/>
      <c r="UTJ808" s="49"/>
      <c r="UTK808" s="49"/>
      <c r="UTL808" s="49"/>
      <c r="UTM808" s="49"/>
      <c r="UTN808" s="49"/>
      <c r="UTO808" s="49"/>
      <c r="UTP808" s="49"/>
      <c r="UTQ808" s="49"/>
      <c r="UTR808" s="49"/>
      <c r="UTS808" s="49"/>
      <c r="UTT808" s="49"/>
      <c r="UTU808" s="49"/>
      <c r="UTV808" s="49"/>
      <c r="UTW808" s="49"/>
      <c r="UTX808" s="49"/>
      <c r="UTY808" s="49"/>
      <c r="UTZ808" s="49"/>
      <c r="UUA808" s="49"/>
      <c r="UUB808" s="49"/>
      <c r="UUC808" s="49"/>
      <c r="UUD808" s="49"/>
      <c r="UUE808" s="49"/>
      <c r="UUF808" s="49"/>
      <c r="UUG808" s="49"/>
      <c r="UUH808" s="49"/>
      <c r="UUI808" s="49"/>
      <c r="UUJ808" s="49"/>
      <c r="UUK808" s="49"/>
      <c r="UUL808" s="49"/>
      <c r="UUM808" s="49"/>
      <c r="UUN808" s="49"/>
      <c r="UUO808" s="49"/>
      <c r="UUP808" s="49"/>
      <c r="UUQ808" s="49"/>
      <c r="UUR808" s="49"/>
      <c r="UUS808" s="49"/>
      <c r="UUT808" s="49"/>
      <c r="UUU808" s="49"/>
      <c r="UUV808" s="49"/>
      <c r="UUW808" s="49"/>
      <c r="UUX808" s="49"/>
      <c r="UUY808" s="49"/>
      <c r="UUZ808" s="49"/>
      <c r="UVA808" s="49"/>
      <c r="UVB808" s="49"/>
      <c r="UVC808" s="49"/>
      <c r="UVD808" s="49"/>
      <c r="UVE808" s="49"/>
      <c r="UVF808" s="49"/>
      <c r="UVG808" s="49"/>
      <c r="UVH808" s="49"/>
      <c r="UVI808" s="49"/>
      <c r="UVJ808" s="49"/>
      <c r="UVK808" s="49"/>
      <c r="UVL808" s="49"/>
      <c r="UVM808" s="49"/>
      <c r="UVN808" s="49"/>
      <c r="UVO808" s="49"/>
      <c r="UVP808" s="49"/>
      <c r="UVQ808" s="49"/>
      <c r="UVR808" s="49"/>
      <c r="UVS808" s="49"/>
      <c r="UVT808" s="49"/>
      <c r="UVU808" s="49"/>
      <c r="UVV808" s="49"/>
      <c r="UVW808" s="49"/>
      <c r="UVX808" s="49"/>
      <c r="UVY808" s="49"/>
      <c r="UVZ808" s="49"/>
      <c r="UWA808" s="49"/>
      <c r="UWB808" s="49"/>
      <c r="UWC808" s="49"/>
      <c r="UWD808" s="49"/>
      <c r="UWE808" s="49"/>
      <c r="UWF808" s="49"/>
      <c r="UWG808" s="49"/>
      <c r="UWH808" s="49"/>
      <c r="UWI808" s="49"/>
      <c r="UWJ808" s="49"/>
      <c r="UWK808" s="49"/>
      <c r="UWL808" s="49"/>
      <c r="UWM808" s="49"/>
      <c r="UWN808" s="49"/>
      <c r="UWO808" s="49"/>
      <c r="UWP808" s="49"/>
      <c r="UWQ808" s="49"/>
      <c r="UWR808" s="49"/>
      <c r="UWS808" s="49"/>
      <c r="UWT808" s="49"/>
      <c r="UWU808" s="49"/>
      <c r="UWV808" s="49"/>
      <c r="UWW808" s="49"/>
      <c r="UWX808" s="49"/>
      <c r="UWY808" s="49"/>
      <c r="UWZ808" s="49"/>
      <c r="UXA808" s="49"/>
      <c r="UXB808" s="49"/>
      <c r="UXC808" s="49"/>
      <c r="UXD808" s="49"/>
      <c r="UXE808" s="49"/>
      <c r="UXF808" s="49"/>
      <c r="UXG808" s="49"/>
      <c r="UXH808" s="49"/>
      <c r="UXI808" s="49"/>
      <c r="UXJ808" s="49"/>
      <c r="UXK808" s="49"/>
      <c r="UXL808" s="49"/>
      <c r="UXM808" s="49"/>
      <c r="UXN808" s="49"/>
      <c r="UXO808" s="49"/>
      <c r="UXP808" s="49"/>
      <c r="UXQ808" s="49"/>
      <c r="UXR808" s="49"/>
      <c r="UXS808" s="49"/>
      <c r="UXT808" s="49"/>
      <c r="UXU808" s="49"/>
      <c r="UXV808" s="49"/>
      <c r="UXW808" s="49"/>
      <c r="UXX808" s="49"/>
      <c r="UXY808" s="49"/>
      <c r="UXZ808" s="49"/>
      <c r="UYA808" s="49"/>
      <c r="UYB808" s="49"/>
      <c r="UYC808" s="49"/>
      <c r="UYD808" s="49"/>
      <c r="UYE808" s="49"/>
      <c r="UYF808" s="49"/>
      <c r="UYG808" s="49"/>
      <c r="UYH808" s="49"/>
      <c r="UYI808" s="49"/>
      <c r="UYJ808" s="49"/>
      <c r="UYK808" s="49"/>
      <c r="UYL808" s="49"/>
      <c r="UYM808" s="49"/>
      <c r="UYN808" s="49"/>
      <c r="UYO808" s="49"/>
      <c r="UYP808" s="49"/>
      <c r="UYQ808" s="49"/>
      <c r="UYR808" s="49"/>
      <c r="UYS808" s="49"/>
      <c r="UYT808" s="49"/>
      <c r="UYU808" s="49"/>
      <c r="UYV808" s="49"/>
      <c r="UYW808" s="49"/>
      <c r="UYX808" s="49"/>
      <c r="UYY808" s="49"/>
      <c r="UYZ808" s="49"/>
      <c r="UZA808" s="49"/>
      <c r="UZB808" s="49"/>
      <c r="UZC808" s="49"/>
      <c r="UZD808" s="49"/>
      <c r="UZE808" s="49"/>
      <c r="UZF808" s="49"/>
      <c r="UZG808" s="49"/>
      <c r="UZH808" s="49"/>
      <c r="UZI808" s="49"/>
      <c r="UZJ808" s="49"/>
      <c r="UZK808" s="49"/>
      <c r="UZL808" s="49"/>
      <c r="UZM808" s="49"/>
      <c r="UZN808" s="49"/>
      <c r="UZO808" s="49"/>
      <c r="UZP808" s="49"/>
      <c r="UZQ808" s="49"/>
      <c r="UZR808" s="49"/>
      <c r="UZS808" s="49"/>
      <c r="UZT808" s="49"/>
      <c r="UZU808" s="49"/>
      <c r="UZV808" s="49"/>
      <c r="UZW808" s="49"/>
      <c r="UZX808" s="49"/>
      <c r="UZY808" s="49"/>
      <c r="UZZ808" s="49"/>
      <c r="VAA808" s="49"/>
      <c r="VAB808" s="49"/>
      <c r="VAC808" s="49"/>
      <c r="VAD808" s="49"/>
      <c r="VAE808" s="49"/>
      <c r="VAF808" s="49"/>
      <c r="VAG808" s="49"/>
      <c r="VAH808" s="49"/>
      <c r="VAI808" s="49"/>
      <c r="VAJ808" s="49"/>
      <c r="VAK808" s="49"/>
      <c r="VAL808" s="49"/>
      <c r="VAM808" s="49"/>
      <c r="VAN808" s="49"/>
      <c r="VAO808" s="49"/>
      <c r="VAP808" s="49"/>
      <c r="VAQ808" s="49"/>
      <c r="VAR808" s="49"/>
      <c r="VAS808" s="49"/>
      <c r="VAT808" s="49"/>
      <c r="VAU808" s="49"/>
      <c r="VAV808" s="49"/>
      <c r="VAW808" s="49"/>
      <c r="VAX808" s="49"/>
      <c r="VAY808" s="49"/>
      <c r="VAZ808" s="49"/>
      <c r="VBA808" s="49"/>
      <c r="VBB808" s="49"/>
      <c r="VBC808" s="49"/>
      <c r="VBD808" s="49"/>
      <c r="VBE808" s="49"/>
      <c r="VBF808" s="49"/>
      <c r="VBG808" s="49"/>
      <c r="VBH808" s="49"/>
      <c r="VBI808" s="49"/>
      <c r="VBJ808" s="49"/>
      <c r="VBK808" s="49"/>
      <c r="VBL808" s="49"/>
      <c r="VBM808" s="49"/>
      <c r="VBN808" s="49"/>
      <c r="VBO808" s="49"/>
      <c r="VBP808" s="49"/>
      <c r="VBQ808" s="49"/>
      <c r="VBR808" s="49"/>
      <c r="VBS808" s="49"/>
      <c r="VBT808" s="49"/>
      <c r="VBU808" s="49"/>
      <c r="VBV808" s="49"/>
      <c r="VBW808" s="49"/>
      <c r="VBX808" s="49"/>
      <c r="VBY808" s="49"/>
      <c r="VBZ808" s="49"/>
      <c r="VCA808" s="49"/>
      <c r="VCB808" s="49"/>
      <c r="VCC808" s="49"/>
      <c r="VCD808" s="49"/>
      <c r="VCE808" s="49"/>
      <c r="VCF808" s="49"/>
      <c r="VCG808" s="49"/>
      <c r="VCH808" s="49"/>
      <c r="VCI808" s="49"/>
      <c r="VCJ808" s="49"/>
      <c r="VCK808" s="49"/>
      <c r="VCL808" s="49"/>
      <c r="VCM808" s="49"/>
      <c r="VCN808" s="49"/>
      <c r="VCO808" s="49"/>
      <c r="VCP808" s="49"/>
      <c r="VCQ808" s="49"/>
      <c r="VCR808" s="49"/>
      <c r="VCS808" s="49"/>
      <c r="VCT808" s="49"/>
      <c r="VCU808" s="49"/>
      <c r="VCV808" s="49"/>
      <c r="VCW808" s="49"/>
      <c r="VCX808" s="49"/>
      <c r="VCY808" s="49"/>
      <c r="VCZ808" s="49"/>
      <c r="VDA808" s="49"/>
      <c r="VDB808" s="49"/>
      <c r="VDC808" s="49"/>
      <c r="VDD808" s="49"/>
      <c r="VDE808" s="49"/>
      <c r="VDF808" s="49"/>
      <c r="VDG808" s="49"/>
      <c r="VDH808" s="49"/>
      <c r="VDI808" s="49"/>
      <c r="VDJ808" s="49"/>
      <c r="VDK808" s="49"/>
      <c r="VDL808" s="49"/>
      <c r="VDM808" s="49"/>
      <c r="VDN808" s="49"/>
      <c r="VDO808" s="49"/>
      <c r="VDP808" s="49"/>
      <c r="VDQ808" s="49"/>
      <c r="VDR808" s="49"/>
      <c r="VDS808" s="49"/>
      <c r="VDT808" s="49"/>
      <c r="VDU808" s="49"/>
      <c r="VDV808" s="49"/>
      <c r="VDW808" s="49"/>
      <c r="VDX808" s="49"/>
      <c r="VDY808" s="49"/>
      <c r="VDZ808" s="49"/>
      <c r="VEA808" s="49"/>
      <c r="VEB808" s="49"/>
      <c r="VEC808" s="49"/>
      <c r="VED808" s="49"/>
      <c r="VEE808" s="49"/>
      <c r="VEF808" s="49"/>
      <c r="VEG808" s="49"/>
      <c r="VEH808" s="49"/>
      <c r="VEI808" s="49"/>
      <c r="VEJ808" s="49"/>
      <c r="VEK808" s="49"/>
      <c r="VEL808" s="49"/>
      <c r="VEM808" s="49"/>
      <c r="VEN808" s="49"/>
      <c r="VEO808" s="49"/>
      <c r="VEP808" s="49"/>
      <c r="VEQ808" s="49"/>
      <c r="VER808" s="49"/>
      <c r="VES808" s="49"/>
      <c r="VET808" s="49"/>
      <c r="VEU808" s="49"/>
      <c r="VEV808" s="49"/>
      <c r="VEW808" s="49"/>
      <c r="VEX808" s="49"/>
      <c r="VEY808" s="49"/>
      <c r="VEZ808" s="49"/>
      <c r="VFA808" s="49"/>
      <c r="VFB808" s="49"/>
      <c r="VFC808" s="49"/>
      <c r="VFD808" s="49"/>
      <c r="VFE808" s="49"/>
      <c r="VFF808" s="49"/>
      <c r="VFG808" s="49"/>
      <c r="VFH808" s="49"/>
      <c r="VFI808" s="49"/>
      <c r="VFJ808" s="49"/>
      <c r="VFK808" s="49"/>
      <c r="VFL808" s="49"/>
      <c r="VFM808" s="49"/>
      <c r="VFN808" s="49"/>
      <c r="VFO808" s="49"/>
      <c r="VFP808" s="49"/>
      <c r="VFQ808" s="49"/>
      <c r="VFR808" s="49"/>
      <c r="VFS808" s="49"/>
      <c r="VFT808" s="49"/>
      <c r="VFU808" s="49"/>
      <c r="VFV808" s="49"/>
      <c r="VFW808" s="49"/>
      <c r="VFX808" s="49"/>
      <c r="VFY808" s="49"/>
      <c r="VFZ808" s="49"/>
      <c r="VGA808" s="49"/>
      <c r="VGB808" s="49"/>
      <c r="VGC808" s="49"/>
      <c r="VGD808" s="49"/>
      <c r="VGE808" s="49"/>
      <c r="VGF808" s="49"/>
      <c r="VGG808" s="49"/>
      <c r="VGH808" s="49"/>
      <c r="VGI808" s="49"/>
      <c r="VGJ808" s="49"/>
      <c r="VGK808" s="49"/>
      <c r="VGL808" s="49"/>
      <c r="VGM808" s="49"/>
      <c r="VGN808" s="49"/>
      <c r="VGO808" s="49"/>
      <c r="VGP808" s="49"/>
      <c r="VGQ808" s="49"/>
      <c r="VGR808" s="49"/>
      <c r="VGS808" s="49"/>
      <c r="VGT808" s="49"/>
      <c r="VGU808" s="49"/>
      <c r="VGV808" s="49"/>
      <c r="VGW808" s="49"/>
      <c r="VGX808" s="49"/>
      <c r="VGY808" s="49"/>
      <c r="VGZ808" s="49"/>
      <c r="VHA808" s="49"/>
      <c r="VHB808" s="49"/>
      <c r="VHC808" s="49"/>
      <c r="VHD808" s="49"/>
      <c r="VHE808" s="49"/>
      <c r="VHF808" s="49"/>
      <c r="VHG808" s="49"/>
      <c r="VHH808" s="49"/>
      <c r="VHI808" s="49"/>
      <c r="VHJ808" s="49"/>
      <c r="VHK808" s="49"/>
      <c r="VHL808" s="49"/>
      <c r="VHM808" s="49"/>
      <c r="VHN808" s="49"/>
      <c r="VHO808" s="49"/>
      <c r="VHP808" s="49"/>
      <c r="VHQ808" s="49"/>
      <c r="VHR808" s="49"/>
      <c r="VHS808" s="49"/>
      <c r="VHT808" s="49"/>
      <c r="VHU808" s="49"/>
      <c r="VHV808" s="49"/>
      <c r="VHW808" s="49"/>
      <c r="VHX808" s="49"/>
      <c r="VHY808" s="49"/>
      <c r="VHZ808" s="49"/>
      <c r="VIA808" s="49"/>
      <c r="VIB808" s="49"/>
      <c r="VIC808" s="49"/>
      <c r="VID808" s="49"/>
      <c r="VIE808" s="49"/>
      <c r="VIF808" s="49"/>
      <c r="VIG808" s="49"/>
      <c r="VIH808" s="49"/>
      <c r="VII808" s="49"/>
      <c r="VIJ808" s="49"/>
      <c r="VIK808" s="49"/>
      <c r="VIL808" s="49"/>
      <c r="VIM808" s="49"/>
      <c r="VIN808" s="49"/>
      <c r="VIO808" s="49"/>
      <c r="VIP808" s="49"/>
      <c r="VIQ808" s="49"/>
      <c r="VIR808" s="49"/>
      <c r="VIS808" s="49"/>
      <c r="VIT808" s="49"/>
      <c r="VIU808" s="49"/>
      <c r="VIV808" s="49"/>
      <c r="VIW808" s="49"/>
      <c r="VIX808" s="49"/>
      <c r="VIY808" s="49"/>
      <c r="VIZ808" s="49"/>
      <c r="VJA808" s="49"/>
      <c r="VJB808" s="49"/>
      <c r="VJC808" s="49"/>
      <c r="VJD808" s="49"/>
      <c r="VJE808" s="49"/>
      <c r="VJF808" s="49"/>
      <c r="VJG808" s="49"/>
      <c r="VJH808" s="49"/>
      <c r="VJI808" s="49"/>
      <c r="VJJ808" s="49"/>
      <c r="VJK808" s="49"/>
      <c r="VJL808" s="49"/>
      <c r="VJM808" s="49"/>
      <c r="VJN808" s="49"/>
      <c r="VJO808" s="49"/>
      <c r="VJP808" s="49"/>
      <c r="VJQ808" s="49"/>
      <c r="VJR808" s="49"/>
      <c r="VJS808" s="49"/>
      <c r="VJT808" s="49"/>
      <c r="VJU808" s="49"/>
      <c r="VJV808" s="49"/>
      <c r="VJW808" s="49"/>
      <c r="VJX808" s="49"/>
      <c r="VJY808" s="49"/>
      <c r="VJZ808" s="49"/>
      <c r="VKA808" s="49"/>
      <c r="VKB808" s="49"/>
      <c r="VKC808" s="49"/>
      <c r="VKD808" s="49"/>
      <c r="VKE808" s="49"/>
      <c r="VKF808" s="49"/>
      <c r="VKG808" s="49"/>
      <c r="VKH808" s="49"/>
      <c r="VKI808" s="49"/>
      <c r="VKJ808" s="49"/>
      <c r="VKK808" s="49"/>
      <c r="VKL808" s="49"/>
      <c r="VKM808" s="49"/>
      <c r="VKN808" s="49"/>
      <c r="VKO808" s="49"/>
      <c r="VKP808" s="49"/>
      <c r="VKQ808" s="49"/>
      <c r="VKR808" s="49"/>
      <c r="VKS808" s="49"/>
      <c r="VKT808" s="49"/>
      <c r="VKU808" s="49"/>
      <c r="VKV808" s="49"/>
      <c r="VKW808" s="49"/>
      <c r="VKX808" s="49"/>
      <c r="VKY808" s="49"/>
      <c r="VKZ808" s="49"/>
      <c r="VLA808" s="49"/>
      <c r="VLB808" s="49"/>
      <c r="VLC808" s="49"/>
      <c r="VLD808" s="49"/>
      <c r="VLE808" s="49"/>
      <c r="VLF808" s="49"/>
      <c r="VLG808" s="49"/>
      <c r="VLH808" s="49"/>
      <c r="VLI808" s="49"/>
      <c r="VLJ808" s="49"/>
      <c r="VLK808" s="49"/>
      <c r="VLL808" s="49"/>
      <c r="VLM808" s="49"/>
      <c r="VLN808" s="49"/>
      <c r="VLO808" s="49"/>
      <c r="VLP808" s="49"/>
      <c r="VLQ808" s="49"/>
      <c r="VLR808" s="49"/>
      <c r="VLS808" s="49"/>
      <c r="VLT808" s="49"/>
      <c r="VLU808" s="49"/>
      <c r="VLV808" s="49"/>
      <c r="VLW808" s="49"/>
      <c r="VLX808" s="49"/>
      <c r="VLY808" s="49"/>
      <c r="VLZ808" s="49"/>
      <c r="VMA808" s="49"/>
      <c r="VMB808" s="49"/>
      <c r="VMC808" s="49"/>
      <c r="VMD808" s="49"/>
      <c r="VME808" s="49"/>
      <c r="VMF808" s="49"/>
      <c r="VMG808" s="49"/>
      <c r="VMH808" s="49"/>
      <c r="VMI808" s="49"/>
      <c r="VMJ808" s="49"/>
      <c r="VMK808" s="49"/>
      <c r="VML808" s="49"/>
      <c r="VMM808" s="49"/>
      <c r="VMN808" s="49"/>
      <c r="VMO808" s="49"/>
      <c r="VMP808" s="49"/>
      <c r="VMQ808" s="49"/>
      <c r="VMR808" s="49"/>
      <c r="VMS808" s="49"/>
      <c r="VMT808" s="49"/>
      <c r="VMU808" s="49"/>
      <c r="VMV808" s="49"/>
      <c r="VMW808" s="49"/>
      <c r="VMX808" s="49"/>
      <c r="VMY808" s="49"/>
      <c r="VMZ808" s="49"/>
      <c r="VNA808" s="49"/>
      <c r="VNB808" s="49"/>
      <c r="VNC808" s="49"/>
      <c r="VND808" s="49"/>
      <c r="VNE808" s="49"/>
      <c r="VNF808" s="49"/>
      <c r="VNG808" s="49"/>
      <c r="VNH808" s="49"/>
      <c r="VNI808" s="49"/>
      <c r="VNJ808" s="49"/>
      <c r="VNK808" s="49"/>
      <c r="VNL808" s="49"/>
      <c r="VNM808" s="49"/>
      <c r="VNN808" s="49"/>
      <c r="VNO808" s="49"/>
      <c r="VNP808" s="49"/>
      <c r="VNQ808" s="49"/>
      <c r="VNR808" s="49"/>
      <c r="VNS808" s="49"/>
      <c r="VNT808" s="49"/>
      <c r="VNU808" s="49"/>
      <c r="VNV808" s="49"/>
      <c r="VNW808" s="49"/>
      <c r="VNX808" s="49"/>
      <c r="VNY808" s="49"/>
      <c r="VNZ808" s="49"/>
      <c r="VOA808" s="49"/>
      <c r="VOB808" s="49"/>
      <c r="VOC808" s="49"/>
      <c r="VOD808" s="49"/>
      <c r="VOE808" s="49"/>
      <c r="VOF808" s="49"/>
      <c r="VOG808" s="49"/>
      <c r="VOH808" s="49"/>
      <c r="VOI808" s="49"/>
      <c r="VOJ808" s="49"/>
      <c r="VOK808" s="49"/>
      <c r="VOL808" s="49"/>
      <c r="VOM808" s="49"/>
      <c r="VON808" s="49"/>
      <c r="VOO808" s="49"/>
      <c r="VOP808" s="49"/>
      <c r="VOQ808" s="49"/>
      <c r="VOR808" s="49"/>
      <c r="VOS808" s="49"/>
      <c r="VOT808" s="49"/>
      <c r="VOU808" s="49"/>
      <c r="VOV808" s="49"/>
      <c r="VOW808" s="49"/>
      <c r="VOX808" s="49"/>
      <c r="VOY808" s="49"/>
      <c r="VOZ808" s="49"/>
      <c r="VPA808" s="49"/>
      <c r="VPB808" s="49"/>
      <c r="VPC808" s="49"/>
      <c r="VPD808" s="49"/>
      <c r="VPE808" s="49"/>
      <c r="VPF808" s="49"/>
      <c r="VPG808" s="49"/>
      <c r="VPH808" s="49"/>
      <c r="VPI808" s="49"/>
      <c r="VPJ808" s="49"/>
      <c r="VPK808" s="49"/>
      <c r="VPL808" s="49"/>
      <c r="VPM808" s="49"/>
      <c r="VPN808" s="49"/>
      <c r="VPO808" s="49"/>
      <c r="VPP808" s="49"/>
      <c r="VPQ808" s="49"/>
      <c r="VPR808" s="49"/>
      <c r="VPS808" s="49"/>
      <c r="VPT808" s="49"/>
      <c r="VPU808" s="49"/>
      <c r="VPV808" s="49"/>
      <c r="VPW808" s="49"/>
      <c r="VPX808" s="49"/>
      <c r="VPY808" s="49"/>
      <c r="VPZ808" s="49"/>
      <c r="VQA808" s="49"/>
      <c r="VQB808" s="49"/>
      <c r="VQC808" s="49"/>
      <c r="VQD808" s="49"/>
      <c r="VQE808" s="49"/>
      <c r="VQF808" s="49"/>
      <c r="VQG808" s="49"/>
      <c r="VQH808" s="49"/>
      <c r="VQI808" s="49"/>
      <c r="VQJ808" s="49"/>
      <c r="VQK808" s="49"/>
      <c r="VQL808" s="49"/>
      <c r="VQM808" s="49"/>
      <c r="VQN808" s="49"/>
      <c r="VQO808" s="49"/>
      <c r="VQP808" s="49"/>
      <c r="VQQ808" s="49"/>
      <c r="VQR808" s="49"/>
      <c r="VQS808" s="49"/>
      <c r="VQT808" s="49"/>
      <c r="VQU808" s="49"/>
      <c r="VQV808" s="49"/>
      <c r="VQW808" s="49"/>
      <c r="VQX808" s="49"/>
      <c r="VQY808" s="49"/>
      <c r="VQZ808" s="49"/>
      <c r="VRA808" s="49"/>
      <c r="VRB808" s="49"/>
      <c r="VRC808" s="49"/>
      <c r="VRD808" s="49"/>
      <c r="VRE808" s="49"/>
      <c r="VRF808" s="49"/>
      <c r="VRG808" s="49"/>
      <c r="VRH808" s="49"/>
      <c r="VRI808" s="49"/>
      <c r="VRJ808" s="49"/>
      <c r="VRK808" s="49"/>
      <c r="VRL808" s="49"/>
      <c r="VRM808" s="49"/>
      <c r="VRN808" s="49"/>
      <c r="VRO808" s="49"/>
      <c r="VRP808" s="49"/>
      <c r="VRQ808" s="49"/>
      <c r="VRR808" s="49"/>
      <c r="VRS808" s="49"/>
      <c r="VRT808" s="49"/>
      <c r="VRU808" s="49"/>
      <c r="VRV808" s="49"/>
      <c r="VRW808" s="49"/>
      <c r="VRX808" s="49"/>
      <c r="VRY808" s="49"/>
      <c r="VRZ808" s="49"/>
      <c r="VSA808" s="49"/>
      <c r="VSB808" s="49"/>
      <c r="VSC808" s="49"/>
      <c r="VSD808" s="49"/>
      <c r="VSE808" s="49"/>
      <c r="VSF808" s="49"/>
      <c r="VSG808" s="49"/>
      <c r="VSH808" s="49"/>
      <c r="VSI808" s="49"/>
      <c r="VSJ808" s="49"/>
      <c r="VSK808" s="49"/>
      <c r="VSL808" s="49"/>
      <c r="VSM808" s="49"/>
      <c r="VSN808" s="49"/>
      <c r="VSO808" s="49"/>
      <c r="VSP808" s="49"/>
      <c r="VSQ808" s="49"/>
      <c r="VSR808" s="49"/>
      <c r="VSS808" s="49"/>
      <c r="VST808" s="49"/>
      <c r="VSU808" s="49"/>
      <c r="VSV808" s="49"/>
      <c r="VSW808" s="49"/>
      <c r="VSX808" s="49"/>
      <c r="VSY808" s="49"/>
      <c r="VSZ808" s="49"/>
      <c r="VTA808" s="49"/>
      <c r="VTB808" s="49"/>
      <c r="VTC808" s="49"/>
      <c r="VTD808" s="49"/>
      <c r="VTE808" s="49"/>
      <c r="VTF808" s="49"/>
      <c r="VTG808" s="49"/>
      <c r="VTH808" s="49"/>
      <c r="VTI808" s="49"/>
      <c r="VTJ808" s="49"/>
      <c r="VTK808" s="49"/>
      <c r="VTL808" s="49"/>
      <c r="VTM808" s="49"/>
      <c r="VTN808" s="49"/>
      <c r="VTO808" s="49"/>
      <c r="VTP808" s="49"/>
      <c r="VTQ808" s="49"/>
      <c r="VTR808" s="49"/>
      <c r="VTS808" s="49"/>
      <c r="VTT808" s="49"/>
      <c r="VTU808" s="49"/>
      <c r="VTV808" s="49"/>
      <c r="VTW808" s="49"/>
      <c r="VTX808" s="49"/>
      <c r="VTY808" s="49"/>
      <c r="VTZ808" s="49"/>
      <c r="VUA808" s="49"/>
      <c r="VUB808" s="49"/>
      <c r="VUC808" s="49"/>
      <c r="VUD808" s="49"/>
      <c r="VUE808" s="49"/>
      <c r="VUF808" s="49"/>
      <c r="VUG808" s="49"/>
      <c r="VUH808" s="49"/>
      <c r="VUI808" s="49"/>
      <c r="VUJ808" s="49"/>
      <c r="VUK808" s="49"/>
      <c r="VUL808" s="49"/>
      <c r="VUM808" s="49"/>
      <c r="VUN808" s="49"/>
      <c r="VUO808" s="49"/>
      <c r="VUP808" s="49"/>
      <c r="VUQ808" s="49"/>
      <c r="VUR808" s="49"/>
      <c r="VUS808" s="49"/>
      <c r="VUT808" s="49"/>
      <c r="VUU808" s="49"/>
      <c r="VUV808" s="49"/>
      <c r="VUW808" s="49"/>
      <c r="VUX808" s="49"/>
      <c r="VUY808" s="49"/>
      <c r="VUZ808" s="49"/>
      <c r="VVA808" s="49"/>
      <c r="VVB808" s="49"/>
      <c r="VVC808" s="49"/>
      <c r="VVD808" s="49"/>
      <c r="VVE808" s="49"/>
      <c r="VVF808" s="49"/>
      <c r="VVG808" s="49"/>
      <c r="VVH808" s="49"/>
      <c r="VVI808" s="49"/>
      <c r="VVJ808" s="49"/>
      <c r="VVK808" s="49"/>
      <c r="VVL808" s="49"/>
      <c r="VVM808" s="49"/>
      <c r="VVN808" s="49"/>
      <c r="VVO808" s="49"/>
      <c r="VVP808" s="49"/>
      <c r="VVQ808" s="49"/>
      <c r="VVR808" s="49"/>
      <c r="VVS808" s="49"/>
      <c r="VVT808" s="49"/>
      <c r="VVU808" s="49"/>
      <c r="VVV808" s="49"/>
      <c r="VVW808" s="49"/>
      <c r="VVX808" s="49"/>
      <c r="VVY808" s="49"/>
      <c r="VVZ808" s="49"/>
      <c r="VWA808" s="49"/>
      <c r="VWB808" s="49"/>
      <c r="VWC808" s="49"/>
      <c r="VWD808" s="49"/>
      <c r="VWE808" s="49"/>
      <c r="VWF808" s="49"/>
      <c r="VWG808" s="49"/>
      <c r="VWH808" s="49"/>
      <c r="VWI808" s="49"/>
      <c r="VWJ808" s="49"/>
      <c r="VWK808" s="49"/>
      <c r="VWL808" s="49"/>
      <c r="VWM808" s="49"/>
      <c r="VWN808" s="49"/>
      <c r="VWO808" s="49"/>
      <c r="VWP808" s="49"/>
      <c r="VWQ808" s="49"/>
      <c r="VWR808" s="49"/>
      <c r="VWS808" s="49"/>
      <c r="VWT808" s="49"/>
      <c r="VWU808" s="49"/>
      <c r="VWV808" s="49"/>
      <c r="VWW808" s="49"/>
      <c r="VWX808" s="49"/>
      <c r="VWY808" s="49"/>
      <c r="VWZ808" s="49"/>
      <c r="VXA808" s="49"/>
      <c r="VXB808" s="49"/>
      <c r="VXC808" s="49"/>
      <c r="VXD808" s="49"/>
      <c r="VXE808" s="49"/>
      <c r="VXF808" s="49"/>
      <c r="VXG808" s="49"/>
      <c r="VXH808" s="49"/>
      <c r="VXI808" s="49"/>
      <c r="VXJ808" s="49"/>
      <c r="VXK808" s="49"/>
      <c r="VXL808" s="49"/>
      <c r="VXM808" s="49"/>
      <c r="VXN808" s="49"/>
      <c r="VXO808" s="49"/>
      <c r="VXP808" s="49"/>
      <c r="VXQ808" s="49"/>
      <c r="VXR808" s="49"/>
      <c r="VXS808" s="49"/>
      <c r="VXT808" s="49"/>
      <c r="VXU808" s="49"/>
      <c r="VXV808" s="49"/>
      <c r="VXW808" s="49"/>
      <c r="VXX808" s="49"/>
      <c r="VXY808" s="49"/>
      <c r="VXZ808" s="49"/>
      <c r="VYA808" s="49"/>
      <c r="VYB808" s="49"/>
      <c r="VYC808" s="49"/>
      <c r="VYD808" s="49"/>
      <c r="VYE808" s="49"/>
      <c r="VYF808" s="49"/>
      <c r="VYG808" s="49"/>
      <c r="VYH808" s="49"/>
      <c r="VYI808" s="49"/>
      <c r="VYJ808" s="49"/>
      <c r="VYK808" s="49"/>
      <c r="VYL808" s="49"/>
      <c r="VYM808" s="49"/>
      <c r="VYN808" s="49"/>
      <c r="VYO808" s="49"/>
      <c r="VYP808" s="49"/>
      <c r="VYQ808" s="49"/>
      <c r="VYR808" s="49"/>
      <c r="VYS808" s="49"/>
      <c r="VYT808" s="49"/>
      <c r="VYU808" s="49"/>
      <c r="VYV808" s="49"/>
      <c r="VYW808" s="49"/>
      <c r="VYX808" s="49"/>
      <c r="VYY808" s="49"/>
      <c r="VYZ808" s="49"/>
      <c r="VZA808" s="49"/>
      <c r="VZB808" s="49"/>
      <c r="VZC808" s="49"/>
      <c r="VZD808" s="49"/>
      <c r="VZE808" s="49"/>
      <c r="VZF808" s="49"/>
      <c r="VZG808" s="49"/>
      <c r="VZH808" s="49"/>
      <c r="VZI808" s="49"/>
      <c r="VZJ808" s="49"/>
      <c r="VZK808" s="49"/>
      <c r="VZL808" s="49"/>
      <c r="VZM808" s="49"/>
      <c r="VZN808" s="49"/>
      <c r="VZO808" s="49"/>
      <c r="VZP808" s="49"/>
      <c r="VZQ808" s="49"/>
      <c r="VZR808" s="49"/>
      <c r="VZS808" s="49"/>
      <c r="VZT808" s="49"/>
      <c r="VZU808" s="49"/>
      <c r="VZV808" s="49"/>
      <c r="VZW808" s="49"/>
      <c r="VZX808" s="49"/>
      <c r="VZY808" s="49"/>
      <c r="VZZ808" s="49"/>
      <c r="WAA808" s="49"/>
      <c r="WAB808" s="49"/>
      <c r="WAC808" s="49"/>
      <c r="WAD808" s="49"/>
      <c r="WAE808" s="49"/>
      <c r="WAF808" s="49"/>
      <c r="WAG808" s="49"/>
      <c r="WAH808" s="49"/>
      <c r="WAI808" s="49"/>
      <c r="WAJ808" s="49"/>
      <c r="WAK808" s="49"/>
      <c r="WAL808" s="49"/>
      <c r="WAM808" s="49"/>
      <c r="WAN808" s="49"/>
      <c r="WAO808" s="49"/>
      <c r="WAP808" s="49"/>
      <c r="WAQ808" s="49"/>
      <c r="WAR808" s="49"/>
      <c r="WAS808" s="49"/>
      <c r="WAT808" s="49"/>
      <c r="WAU808" s="49"/>
      <c r="WAV808" s="49"/>
      <c r="WAW808" s="49"/>
      <c r="WAX808" s="49"/>
      <c r="WAY808" s="49"/>
      <c r="WAZ808" s="49"/>
      <c r="WBA808" s="49"/>
      <c r="WBB808" s="49"/>
      <c r="WBC808" s="49"/>
      <c r="WBD808" s="49"/>
      <c r="WBE808" s="49"/>
      <c r="WBF808" s="49"/>
      <c r="WBG808" s="49"/>
      <c r="WBH808" s="49"/>
      <c r="WBI808" s="49"/>
      <c r="WBJ808" s="49"/>
      <c r="WBK808" s="49"/>
      <c r="WBL808" s="49"/>
      <c r="WBM808" s="49"/>
      <c r="WBN808" s="49"/>
      <c r="WBO808" s="49"/>
      <c r="WBP808" s="49"/>
      <c r="WBQ808" s="49"/>
      <c r="WBR808" s="49"/>
      <c r="WBS808" s="49"/>
      <c r="WBT808" s="49"/>
      <c r="WBU808" s="49"/>
      <c r="WBV808" s="49"/>
      <c r="WBW808" s="49"/>
      <c r="WBX808" s="49"/>
      <c r="WBY808" s="49"/>
      <c r="WBZ808" s="49"/>
      <c r="WCA808" s="49"/>
      <c r="WCB808" s="49"/>
      <c r="WCC808" s="49"/>
      <c r="WCD808" s="49"/>
      <c r="WCE808" s="49"/>
      <c r="WCF808" s="49"/>
      <c r="WCG808" s="49"/>
      <c r="WCH808" s="49"/>
      <c r="WCI808" s="49"/>
      <c r="WCJ808" s="49"/>
      <c r="WCK808" s="49"/>
      <c r="WCL808" s="49"/>
      <c r="WCM808" s="49"/>
      <c r="WCN808" s="49"/>
      <c r="WCO808" s="49"/>
      <c r="WCP808" s="49"/>
      <c r="WCQ808" s="49"/>
      <c r="WCR808" s="49"/>
      <c r="WCS808" s="49"/>
      <c r="WCT808" s="49"/>
      <c r="WCU808" s="49"/>
      <c r="WCV808" s="49"/>
      <c r="WCW808" s="49"/>
      <c r="WCX808" s="49"/>
      <c r="WCY808" s="49"/>
      <c r="WCZ808" s="49"/>
      <c r="WDA808" s="49"/>
      <c r="WDB808" s="49"/>
      <c r="WDC808" s="49"/>
      <c r="WDD808" s="49"/>
      <c r="WDE808" s="49"/>
      <c r="WDF808" s="49"/>
      <c r="WDG808" s="49"/>
      <c r="WDH808" s="49"/>
      <c r="WDI808" s="49"/>
      <c r="WDJ808" s="49"/>
      <c r="WDK808" s="49"/>
      <c r="WDL808" s="49"/>
      <c r="WDM808" s="49"/>
      <c r="WDN808" s="49"/>
      <c r="WDO808" s="49"/>
      <c r="WDP808" s="49"/>
      <c r="WDQ808" s="49"/>
      <c r="WDR808" s="49"/>
      <c r="WDS808" s="49"/>
      <c r="WDT808" s="49"/>
      <c r="WDU808" s="49"/>
      <c r="WDV808" s="49"/>
      <c r="WDW808" s="49"/>
      <c r="WDX808" s="49"/>
      <c r="WDY808" s="49"/>
      <c r="WDZ808" s="49"/>
      <c r="WEA808" s="49"/>
      <c r="WEB808" s="49"/>
      <c r="WEC808" s="49"/>
      <c r="WED808" s="49"/>
      <c r="WEE808" s="49"/>
      <c r="WEF808" s="49"/>
      <c r="WEG808" s="49"/>
      <c r="WEH808" s="49"/>
      <c r="WEI808" s="49"/>
      <c r="WEJ808" s="49"/>
      <c r="WEK808" s="49"/>
      <c r="WEL808" s="49"/>
      <c r="WEM808" s="49"/>
      <c r="WEN808" s="49"/>
      <c r="WEO808" s="49"/>
      <c r="WEP808" s="49"/>
      <c r="WEQ808" s="49"/>
      <c r="WER808" s="49"/>
      <c r="WES808" s="49"/>
      <c r="WET808" s="49"/>
      <c r="WEU808" s="49"/>
      <c r="WEV808" s="49"/>
      <c r="WEW808" s="49"/>
      <c r="WEX808" s="49"/>
      <c r="WEY808" s="49"/>
      <c r="WEZ808" s="49"/>
      <c r="WFA808" s="49"/>
      <c r="WFB808" s="49"/>
      <c r="WFC808" s="49"/>
      <c r="WFD808" s="49"/>
      <c r="WFE808" s="49"/>
      <c r="WFF808" s="49"/>
      <c r="WFG808" s="49"/>
      <c r="WFH808" s="49"/>
      <c r="WFI808" s="49"/>
      <c r="WFJ808" s="49"/>
      <c r="WFK808" s="49"/>
      <c r="WFL808" s="49"/>
      <c r="WFM808" s="49"/>
      <c r="WFN808" s="49"/>
      <c r="WFO808" s="49"/>
      <c r="WFP808" s="49"/>
      <c r="WFQ808" s="49"/>
      <c r="WFR808" s="49"/>
      <c r="WFS808" s="49"/>
      <c r="WFT808" s="49"/>
      <c r="WFU808" s="49"/>
      <c r="WFV808" s="49"/>
      <c r="WFW808" s="49"/>
      <c r="WFX808" s="49"/>
      <c r="WFY808" s="49"/>
      <c r="WFZ808" s="49"/>
      <c r="WGA808" s="49"/>
      <c r="WGB808" s="49"/>
      <c r="WGC808" s="49"/>
      <c r="WGD808" s="49"/>
      <c r="WGE808" s="49"/>
      <c r="WGF808" s="49"/>
      <c r="WGG808" s="49"/>
      <c r="WGH808" s="49"/>
      <c r="WGI808" s="49"/>
      <c r="WGJ808" s="49"/>
      <c r="WGK808" s="49"/>
      <c r="WGL808" s="49"/>
      <c r="WGM808" s="49"/>
      <c r="WGN808" s="49"/>
      <c r="WGO808" s="49"/>
      <c r="WGP808" s="49"/>
      <c r="WGQ808" s="49"/>
      <c r="WGR808" s="49"/>
      <c r="WGS808" s="49"/>
      <c r="WGT808" s="49"/>
      <c r="WGU808" s="49"/>
      <c r="WGV808" s="49"/>
      <c r="WGW808" s="49"/>
      <c r="WGX808" s="49"/>
      <c r="WGY808" s="49"/>
      <c r="WGZ808" s="49"/>
      <c r="WHA808" s="49"/>
      <c r="WHB808" s="49"/>
      <c r="WHC808" s="49"/>
      <c r="WHD808" s="49"/>
      <c r="WHE808" s="49"/>
      <c r="WHF808" s="49"/>
      <c r="WHG808" s="49"/>
      <c r="WHH808" s="49"/>
      <c r="WHI808" s="49"/>
      <c r="WHJ808" s="49"/>
      <c r="WHK808" s="49"/>
      <c r="WHL808" s="49"/>
      <c r="WHM808" s="49"/>
      <c r="WHN808" s="49"/>
      <c r="WHO808" s="49"/>
      <c r="WHP808" s="49"/>
      <c r="WHQ808" s="49"/>
      <c r="WHR808" s="49"/>
      <c r="WHS808" s="49"/>
      <c r="WHT808" s="49"/>
      <c r="WHU808" s="49"/>
      <c r="WHV808" s="49"/>
      <c r="WHW808" s="49"/>
      <c r="WHX808" s="49"/>
      <c r="WHY808" s="49"/>
      <c r="WHZ808" s="49"/>
      <c r="WIA808" s="49"/>
      <c r="WIB808" s="49"/>
      <c r="WIC808" s="49"/>
      <c r="WID808" s="49"/>
      <c r="WIE808" s="49"/>
      <c r="WIF808" s="49"/>
      <c r="WIG808" s="49"/>
      <c r="WIH808" s="49"/>
      <c r="WII808" s="49"/>
      <c r="WIJ808" s="49"/>
      <c r="WIK808" s="49"/>
      <c r="WIL808" s="49"/>
      <c r="WIM808" s="49"/>
      <c r="WIN808" s="49"/>
      <c r="WIO808" s="49"/>
      <c r="WIP808" s="49"/>
      <c r="WIQ808" s="49"/>
      <c r="WIR808" s="49"/>
      <c r="WIS808" s="49"/>
      <c r="WIT808" s="49"/>
      <c r="WIU808" s="49"/>
      <c r="WIV808" s="49"/>
      <c r="WIW808" s="49"/>
      <c r="WIX808" s="49"/>
      <c r="WIY808" s="49"/>
      <c r="WIZ808" s="49"/>
      <c r="WJA808" s="49"/>
      <c r="WJB808" s="49"/>
      <c r="WJC808" s="49"/>
      <c r="WJD808" s="49"/>
      <c r="WJE808" s="49"/>
      <c r="WJF808" s="49"/>
      <c r="WJG808" s="49"/>
      <c r="WJH808" s="49"/>
      <c r="WJI808" s="49"/>
      <c r="WJJ808" s="49"/>
      <c r="WJK808" s="49"/>
      <c r="WJL808" s="49"/>
      <c r="WJM808" s="49"/>
      <c r="WJN808" s="49"/>
      <c r="WJO808" s="49"/>
      <c r="WJP808" s="49"/>
      <c r="WJQ808" s="49"/>
      <c r="WJR808" s="49"/>
      <c r="WJS808" s="49"/>
      <c r="WJT808" s="49"/>
      <c r="WJU808" s="49"/>
      <c r="WJV808" s="49"/>
      <c r="WJW808" s="49"/>
      <c r="WJX808" s="49"/>
      <c r="WJY808" s="49"/>
      <c r="WJZ808" s="49"/>
      <c r="WKA808" s="49"/>
      <c r="WKB808" s="49"/>
      <c r="WKC808" s="49"/>
      <c r="WKD808" s="49"/>
      <c r="WKE808" s="49"/>
      <c r="WKF808" s="49"/>
      <c r="WKG808" s="49"/>
      <c r="WKH808" s="49"/>
      <c r="WKI808" s="49"/>
      <c r="WKJ808" s="49"/>
      <c r="WKK808" s="49"/>
      <c r="WKL808" s="49"/>
      <c r="WKM808" s="49"/>
      <c r="WKN808" s="49"/>
      <c r="WKO808" s="49"/>
      <c r="WKP808" s="49"/>
      <c r="WKQ808" s="49"/>
      <c r="WKR808" s="49"/>
      <c r="WKS808" s="49"/>
      <c r="WKT808" s="49"/>
      <c r="WKU808" s="49"/>
      <c r="WKV808" s="49"/>
      <c r="WKW808" s="49"/>
      <c r="WKX808" s="49"/>
      <c r="WKY808" s="49"/>
      <c r="WKZ808" s="49"/>
      <c r="WLA808" s="49"/>
      <c r="WLB808" s="49"/>
      <c r="WLC808" s="49"/>
      <c r="WLD808" s="49"/>
      <c r="WLE808" s="49"/>
      <c r="WLF808" s="49"/>
      <c r="WLG808" s="49"/>
      <c r="WLH808" s="49"/>
      <c r="WLI808" s="49"/>
      <c r="WLJ808" s="49"/>
      <c r="WLK808" s="49"/>
      <c r="WLL808" s="49"/>
      <c r="WLM808" s="49"/>
      <c r="WLN808" s="49"/>
      <c r="WLO808" s="49"/>
      <c r="WLP808" s="49"/>
      <c r="WLQ808" s="49"/>
      <c r="WLR808" s="49"/>
      <c r="WLS808" s="49"/>
      <c r="WLT808" s="49"/>
      <c r="WLU808" s="49"/>
      <c r="WLV808" s="49"/>
      <c r="WLW808" s="49"/>
      <c r="WLX808" s="49"/>
      <c r="WLY808" s="49"/>
      <c r="WLZ808" s="49"/>
      <c r="WMA808" s="49"/>
      <c r="WMB808" s="49"/>
      <c r="WMC808" s="49"/>
      <c r="WMD808" s="49"/>
      <c r="WME808" s="49"/>
      <c r="WMF808" s="49"/>
      <c r="WMG808" s="49"/>
      <c r="WMH808" s="49"/>
      <c r="WMI808" s="49"/>
      <c r="WMJ808" s="49"/>
      <c r="WMK808" s="49"/>
      <c r="WML808" s="49"/>
      <c r="WMM808" s="49"/>
      <c r="WMN808" s="49"/>
      <c r="WMO808" s="49"/>
      <c r="WMP808" s="49"/>
      <c r="WMQ808" s="49"/>
      <c r="WMR808" s="49"/>
      <c r="WMS808" s="49"/>
      <c r="WMT808" s="49"/>
      <c r="WMU808" s="49"/>
      <c r="WMV808" s="49"/>
      <c r="WMW808" s="49"/>
      <c r="WMX808" s="49"/>
      <c r="WMY808" s="49"/>
      <c r="WMZ808" s="49"/>
      <c r="WNA808" s="49"/>
      <c r="WNB808" s="49"/>
      <c r="WNC808" s="49"/>
      <c r="WND808" s="49"/>
      <c r="WNE808" s="49"/>
      <c r="WNF808" s="49"/>
      <c r="WNG808" s="49"/>
      <c r="WNH808" s="49"/>
      <c r="WNI808" s="49"/>
      <c r="WNJ808" s="49"/>
      <c r="WNK808" s="49"/>
      <c r="WNL808" s="49"/>
      <c r="WNM808" s="49"/>
      <c r="WNN808" s="49"/>
      <c r="WNO808" s="49"/>
      <c r="WNP808" s="49"/>
      <c r="WNQ808" s="49"/>
      <c r="WNR808" s="49"/>
      <c r="WNS808" s="49"/>
      <c r="WNT808" s="49"/>
      <c r="WNU808" s="49"/>
      <c r="WNV808" s="49"/>
      <c r="WNW808" s="49"/>
      <c r="WNX808" s="49"/>
      <c r="WNY808" s="49"/>
      <c r="WNZ808" s="49"/>
      <c r="WOA808" s="49"/>
      <c r="WOB808" s="49"/>
      <c r="WOC808" s="49"/>
      <c r="WOD808" s="49"/>
      <c r="WOE808" s="49"/>
      <c r="WOF808" s="49"/>
      <c r="WOG808" s="49"/>
      <c r="WOH808" s="49"/>
      <c r="WOI808" s="49"/>
      <c r="WOJ808" s="49"/>
      <c r="WOK808" s="49"/>
      <c r="WOL808" s="49"/>
      <c r="WOM808" s="49"/>
      <c r="WON808" s="49"/>
      <c r="WOO808" s="49"/>
      <c r="WOP808" s="49"/>
      <c r="WOQ808" s="49"/>
      <c r="WOR808" s="49"/>
      <c r="WOS808" s="49"/>
      <c r="WOT808" s="49"/>
      <c r="WOU808" s="49"/>
      <c r="WOV808" s="49"/>
      <c r="WOW808" s="49"/>
      <c r="WOX808" s="49"/>
      <c r="WOY808" s="49"/>
      <c r="WOZ808" s="49"/>
      <c r="WPA808" s="49"/>
      <c r="WPB808" s="49"/>
      <c r="WPC808" s="49"/>
      <c r="WPD808" s="49"/>
      <c r="WPE808" s="49"/>
      <c r="WPF808" s="49"/>
      <c r="WPG808" s="49"/>
      <c r="WPH808" s="49"/>
      <c r="WPI808" s="49"/>
      <c r="WPJ808" s="49"/>
      <c r="WPK808" s="49"/>
      <c r="WPL808" s="49"/>
      <c r="WPM808" s="49"/>
      <c r="WPN808" s="49"/>
      <c r="WPO808" s="49"/>
      <c r="WPP808" s="49"/>
      <c r="WPQ808" s="49"/>
      <c r="WPR808" s="49"/>
      <c r="WPS808" s="49"/>
      <c r="WPT808" s="49"/>
      <c r="WPU808" s="49"/>
      <c r="WPV808" s="49"/>
      <c r="WPW808" s="49"/>
      <c r="WPX808" s="49"/>
      <c r="WPY808" s="49"/>
      <c r="WPZ808" s="49"/>
      <c r="WQA808" s="49"/>
      <c r="WQB808" s="49"/>
      <c r="WQC808" s="49"/>
      <c r="WQD808" s="49"/>
      <c r="WQE808" s="49"/>
      <c r="WQF808" s="49"/>
      <c r="WQG808" s="49"/>
      <c r="WQH808" s="49"/>
      <c r="WQI808" s="49"/>
      <c r="WQJ808" s="49"/>
      <c r="WQK808" s="49"/>
      <c r="WQL808" s="49"/>
      <c r="WQM808" s="49"/>
      <c r="WQN808" s="49"/>
      <c r="WQO808" s="49"/>
      <c r="WQP808" s="49"/>
      <c r="WQQ808" s="49"/>
      <c r="WQR808" s="49"/>
      <c r="WQS808" s="49"/>
      <c r="WQT808" s="49"/>
      <c r="WQU808" s="49"/>
      <c r="WQV808" s="49"/>
      <c r="WQW808" s="49"/>
      <c r="WQX808" s="49"/>
      <c r="WQY808" s="49"/>
      <c r="WQZ808" s="49"/>
      <c r="WRA808" s="49"/>
      <c r="WRB808" s="49"/>
      <c r="WRC808" s="49"/>
      <c r="WRD808" s="49"/>
      <c r="WRE808" s="49"/>
      <c r="WRF808" s="49"/>
      <c r="WRG808" s="49"/>
      <c r="WRH808" s="49"/>
      <c r="WRI808" s="49"/>
      <c r="WRJ808" s="49"/>
      <c r="WRK808" s="49"/>
      <c r="WRL808" s="49"/>
      <c r="WRM808" s="49"/>
      <c r="WRN808" s="49"/>
      <c r="WRO808" s="49"/>
      <c r="WRP808" s="49"/>
      <c r="WRQ808" s="49"/>
      <c r="WRR808" s="49"/>
      <c r="WRS808" s="49"/>
      <c r="WRT808" s="49"/>
      <c r="WRU808" s="49"/>
      <c r="WRV808" s="49"/>
      <c r="WRW808" s="49"/>
      <c r="WRX808" s="49"/>
      <c r="WRY808" s="49"/>
      <c r="WRZ808" s="49"/>
      <c r="WSA808" s="49"/>
      <c r="WSB808" s="49"/>
      <c r="WSC808" s="49"/>
      <c r="WSD808" s="49"/>
      <c r="WSE808" s="49"/>
      <c r="WSF808" s="49"/>
      <c r="WSG808" s="49"/>
      <c r="WSH808" s="49"/>
      <c r="WSI808" s="49"/>
      <c r="WSJ808" s="49"/>
      <c r="WSK808" s="49"/>
      <c r="WSL808" s="49"/>
      <c r="WSM808" s="49"/>
      <c r="WSN808" s="49"/>
      <c r="WSO808" s="49"/>
      <c r="WSP808" s="49"/>
      <c r="WSQ808" s="49"/>
      <c r="WSR808" s="49"/>
      <c r="WSS808" s="49"/>
      <c r="WST808" s="49"/>
      <c r="WSU808" s="49"/>
      <c r="WSV808" s="49"/>
      <c r="WSW808" s="49"/>
      <c r="WSX808" s="49"/>
      <c r="WSY808" s="49"/>
      <c r="WSZ808" s="49"/>
      <c r="WTA808" s="49"/>
      <c r="WTB808" s="49"/>
      <c r="WTC808" s="49"/>
      <c r="WTD808" s="49"/>
      <c r="WTE808" s="49"/>
      <c r="WTF808" s="49"/>
      <c r="WTG808" s="49"/>
      <c r="WTH808" s="49"/>
      <c r="WTI808" s="49"/>
      <c r="WTJ808" s="49"/>
      <c r="WTK808" s="49"/>
      <c r="WTL808" s="49"/>
      <c r="WTM808" s="49"/>
      <c r="WTN808" s="49"/>
      <c r="WTO808" s="49"/>
      <c r="WTP808" s="49"/>
      <c r="WTQ808" s="49"/>
      <c r="WTR808" s="49"/>
      <c r="WTS808" s="49"/>
      <c r="WTT808" s="49"/>
      <c r="WTU808" s="49"/>
      <c r="WTV808" s="49"/>
      <c r="WTW808" s="49"/>
      <c r="WTX808" s="49"/>
      <c r="WTY808" s="49"/>
      <c r="WTZ808" s="49"/>
      <c r="WUA808" s="49"/>
      <c r="WUB808" s="49"/>
      <c r="WUC808" s="49"/>
      <c r="WUD808" s="49"/>
      <c r="WUE808" s="49"/>
      <c r="WUF808" s="49"/>
      <c r="WUG808" s="49"/>
      <c r="WUH808" s="49"/>
      <c r="WUI808" s="49"/>
      <c r="WUJ808" s="49"/>
      <c r="WUK808" s="49"/>
      <c r="WUL808" s="49"/>
      <c r="WUM808" s="49"/>
      <c r="WUN808" s="49"/>
      <c r="WUO808" s="49"/>
      <c r="WUP808" s="49"/>
      <c r="WUQ808" s="49"/>
      <c r="WUR808" s="49"/>
      <c r="WUS808" s="49"/>
      <c r="WUT808" s="49"/>
      <c r="WUU808" s="49"/>
      <c r="WUV808" s="49"/>
      <c r="WUW808" s="49"/>
      <c r="WUX808" s="49"/>
      <c r="WUY808" s="49"/>
      <c r="WUZ808" s="49"/>
      <c r="WVA808" s="49"/>
      <c r="WVB808" s="49"/>
      <c r="WVC808" s="49"/>
      <c r="WVD808" s="49"/>
      <c r="WVE808" s="49"/>
      <c r="WVF808" s="49"/>
      <c r="WVG808" s="49"/>
      <c r="WVH808" s="49"/>
      <c r="WVI808" s="49"/>
      <c r="WVJ808" s="49"/>
      <c r="WVK808" s="49"/>
      <c r="WVL808" s="49"/>
      <c r="WVM808" s="49"/>
      <c r="WVN808" s="49"/>
      <c r="WVO808" s="49"/>
      <c r="WVP808" s="49"/>
      <c r="WVQ808" s="49"/>
      <c r="WVR808" s="49"/>
      <c r="WVS808" s="49"/>
      <c r="WVT808" s="49"/>
      <c r="WVU808" s="49"/>
      <c r="WVV808" s="49"/>
      <c r="WVW808" s="49"/>
      <c r="WVX808" s="49"/>
      <c r="WVY808" s="49"/>
      <c r="WVZ808" s="49"/>
      <c r="WWA808" s="49"/>
      <c r="WWB808" s="49"/>
      <c r="WWC808" s="49"/>
      <c r="WWD808" s="49"/>
      <c r="WWE808" s="49"/>
      <c r="WWF808" s="49"/>
      <c r="WWG808" s="49"/>
      <c r="WWH808" s="49"/>
      <c r="WWI808" s="49"/>
      <c r="WWJ808" s="49"/>
      <c r="WWK808" s="49"/>
      <c r="WWL808" s="49"/>
      <c r="WWM808" s="49"/>
      <c r="WWN808" s="49"/>
      <c r="WWO808" s="49"/>
      <c r="WWP808" s="49"/>
      <c r="WWQ808" s="49"/>
      <c r="WWR808" s="49"/>
      <c r="WWS808" s="49"/>
      <c r="WWT808" s="49"/>
      <c r="WWU808" s="49"/>
      <c r="WWV808" s="49"/>
      <c r="WWW808" s="49"/>
      <c r="WWX808" s="49"/>
      <c r="WWY808" s="49"/>
      <c r="WWZ808" s="49"/>
      <c r="WXA808" s="49"/>
      <c r="WXB808" s="49"/>
      <c r="WXC808" s="49"/>
      <c r="WXD808" s="49"/>
      <c r="WXE808" s="49"/>
      <c r="WXF808" s="49"/>
      <c r="WXG808" s="49"/>
      <c r="WXH808" s="49"/>
      <c r="WXI808" s="49"/>
      <c r="WXJ808" s="49"/>
      <c r="WXK808" s="49"/>
      <c r="WXL808" s="49"/>
      <c r="WXM808" s="49"/>
      <c r="WXN808" s="49"/>
      <c r="WXO808" s="49"/>
      <c r="WXP808" s="49"/>
      <c r="WXQ808" s="49"/>
      <c r="WXR808" s="49"/>
      <c r="WXS808" s="49"/>
      <c r="WXT808" s="49"/>
      <c r="WXU808" s="49"/>
      <c r="WXV808" s="49"/>
      <c r="WXW808" s="49"/>
      <c r="WXX808" s="49"/>
      <c r="WXY808" s="49"/>
      <c r="WXZ808" s="49"/>
      <c r="WYA808" s="49"/>
      <c r="WYB808" s="49"/>
      <c r="WYC808" s="49"/>
      <c r="WYD808" s="49"/>
      <c r="WYE808" s="49"/>
      <c r="WYF808" s="49"/>
      <c r="WYG808" s="49"/>
      <c r="WYH808" s="49"/>
      <c r="WYI808" s="49"/>
      <c r="WYJ808" s="49"/>
      <c r="WYK808" s="49"/>
      <c r="WYL808" s="49"/>
      <c r="WYM808" s="49"/>
      <c r="WYN808" s="49"/>
      <c r="WYO808" s="49"/>
      <c r="WYP808" s="49"/>
      <c r="WYQ808" s="49"/>
      <c r="WYR808" s="49"/>
      <c r="WYS808" s="49"/>
      <c r="WYT808" s="49"/>
      <c r="WYU808" s="49"/>
      <c r="WYV808" s="49"/>
      <c r="WYW808" s="49"/>
      <c r="WYX808" s="49"/>
      <c r="WYY808" s="49"/>
      <c r="WYZ808" s="49"/>
      <c r="WZA808" s="49"/>
      <c r="WZB808" s="49"/>
      <c r="WZC808" s="49"/>
      <c r="WZD808" s="49"/>
      <c r="WZE808" s="49"/>
      <c r="WZF808" s="49"/>
      <c r="WZG808" s="49"/>
      <c r="WZH808" s="49"/>
      <c r="WZI808" s="49"/>
      <c r="WZJ808" s="49"/>
      <c r="WZK808" s="49"/>
      <c r="WZL808" s="49"/>
      <c r="WZM808" s="49"/>
      <c r="WZN808" s="49"/>
      <c r="WZO808" s="49"/>
      <c r="WZP808" s="49"/>
      <c r="WZQ808" s="49"/>
      <c r="WZR808" s="49"/>
      <c r="WZS808" s="49"/>
      <c r="WZT808" s="49"/>
      <c r="WZU808" s="49"/>
      <c r="WZV808" s="49"/>
      <c r="WZW808" s="49"/>
      <c r="WZX808" s="49"/>
      <c r="WZY808" s="49"/>
      <c r="WZZ808" s="49"/>
      <c r="XAA808" s="49"/>
      <c r="XAB808" s="49"/>
      <c r="XAC808" s="49"/>
      <c r="XAD808" s="49"/>
      <c r="XAE808" s="49"/>
      <c r="XAF808" s="49"/>
      <c r="XAG808" s="49"/>
      <c r="XAH808" s="49"/>
      <c r="XAI808" s="49"/>
      <c r="XAJ808" s="49"/>
      <c r="XAK808" s="49"/>
      <c r="XAL808" s="49"/>
      <c r="XAM808" s="49"/>
      <c r="XAN808" s="49"/>
      <c r="XAO808" s="49"/>
      <c r="XAP808" s="49"/>
      <c r="XAQ808" s="49"/>
      <c r="XAR808" s="49"/>
      <c r="XAS808" s="49"/>
      <c r="XAT808" s="49"/>
      <c r="XAU808" s="49"/>
      <c r="XAV808" s="49"/>
      <c r="XAW808" s="49"/>
      <c r="XAX808" s="49"/>
      <c r="XAY808" s="49"/>
      <c r="XAZ808" s="49"/>
      <c r="XBA808" s="49"/>
      <c r="XBB808" s="49"/>
      <c r="XBC808" s="49"/>
      <c r="XBD808" s="49"/>
      <c r="XBE808" s="49"/>
      <c r="XBF808" s="49"/>
      <c r="XBG808" s="49"/>
      <c r="XBH808" s="49"/>
      <c r="XBI808" s="49"/>
      <c r="XBJ808" s="49"/>
      <c r="XBK808" s="49"/>
      <c r="XBL808" s="49"/>
      <c r="XBM808" s="49"/>
      <c r="XBN808" s="49"/>
      <c r="XBO808" s="49"/>
      <c r="XBP808" s="49"/>
      <c r="XBQ808" s="49"/>
      <c r="XBR808" s="49"/>
      <c r="XBS808" s="49"/>
      <c r="XBT808" s="49"/>
      <c r="XBU808" s="49"/>
      <c r="XBV808" s="49"/>
      <c r="XBW808" s="49"/>
      <c r="XBX808" s="49"/>
      <c r="XBY808" s="49"/>
      <c r="XBZ808" s="49"/>
      <c r="XCA808" s="49"/>
      <c r="XCB808" s="49"/>
      <c r="XCC808" s="49"/>
      <c r="XCD808" s="49"/>
      <c r="XCE808" s="49"/>
      <c r="XCF808" s="49"/>
      <c r="XCG808" s="49"/>
      <c r="XCH808" s="49"/>
      <c r="XCI808" s="49"/>
      <c r="XCJ808" s="49"/>
      <c r="XCK808" s="49"/>
      <c r="XCL808" s="49"/>
      <c r="XCM808" s="49"/>
      <c r="XCN808" s="49"/>
      <c r="XCO808" s="49"/>
      <c r="XCP808" s="49"/>
      <c r="XCQ808" s="49"/>
      <c r="XCR808" s="49"/>
      <c r="XCS808" s="49"/>
      <c r="XCT808" s="49"/>
      <c r="XCU808" s="49"/>
      <c r="XCV808" s="49"/>
      <c r="XCW808" s="49"/>
      <c r="XCX808" s="49"/>
      <c r="XCY808" s="49"/>
      <c r="XCZ808" s="49"/>
      <c r="XDA808" s="49"/>
      <c r="XDB808" s="49"/>
      <c r="XDC808" s="49"/>
      <c r="XDD808" s="49"/>
      <c r="XDE808" s="49"/>
      <c r="XDF808" s="49"/>
      <c r="XDG808" s="49"/>
      <c r="XDH808" s="49"/>
      <c r="XDI808" s="49"/>
      <c r="XDJ808" s="49"/>
      <c r="XDK808" s="49"/>
      <c r="XDL808" s="49"/>
      <c r="XDM808" s="49"/>
      <c r="XDN808" s="49"/>
      <c r="XDO808" s="49"/>
      <c r="XDP808" s="49"/>
      <c r="XDQ808" s="49"/>
      <c r="XDR808" s="49"/>
      <c r="XDS808" s="49"/>
      <c r="XDT808" s="49"/>
      <c r="XDU808" s="49"/>
      <c r="XDV808" s="49"/>
      <c r="XDW808" s="49"/>
      <c r="XDX808" s="49"/>
      <c r="XDY808" s="49"/>
      <c r="XDZ808" s="49"/>
      <c r="XEA808" s="49"/>
      <c r="XEB808" s="49"/>
      <c r="XEC808" s="49"/>
      <c r="XED808" s="49"/>
      <c r="XEE808" s="49"/>
      <c r="XEF808" s="49"/>
      <c r="XEG808" s="49"/>
      <c r="XEH808" s="49"/>
      <c r="XEI808" s="49"/>
      <c r="XEJ808" s="49"/>
      <c r="XEK808" s="49"/>
      <c r="XEL808" s="49"/>
      <c r="XEM808" s="49"/>
      <c r="XEN808" s="49"/>
      <c r="XEO808" s="49"/>
      <c r="XEP808" s="49"/>
      <c r="XEQ808" s="49"/>
      <c r="XER808" s="49"/>
      <c r="XES808" s="49"/>
      <c r="XET808" s="49"/>
      <c r="XEU808" s="49"/>
      <c r="XEV808" s="49"/>
      <c r="XEW808" s="49"/>
      <c r="XEX808" s="49"/>
      <c r="XEY808" s="49"/>
      <c r="XEZ808" s="49"/>
      <c r="XFA808" s="49"/>
    </row>
    <row r="809" spans="1:16381" s="5" customFormat="1" x14ac:dyDescent="0.2">
      <c r="A809" s="50">
        <v>3111</v>
      </c>
      <c r="B809" s="50">
        <v>5139</v>
      </c>
      <c r="C809" s="151">
        <v>20222000000</v>
      </c>
      <c r="D809" s="6"/>
      <c r="E809" s="51" t="s">
        <v>256</v>
      </c>
      <c r="F809" s="73" t="s">
        <v>276</v>
      </c>
      <c r="G809" s="18"/>
      <c r="H809" s="76">
        <v>200000</v>
      </c>
      <c r="I809" s="18"/>
      <c r="J809" s="300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  <c r="EB809" s="49"/>
      <c r="EC809" s="49"/>
      <c r="ED809" s="49"/>
      <c r="EE809" s="49"/>
      <c r="EF809" s="49"/>
      <c r="EG809" s="49"/>
      <c r="EH809" s="49"/>
      <c r="EI809" s="49"/>
      <c r="EJ809" s="49"/>
      <c r="EK809" s="49"/>
      <c r="EL809" s="49"/>
      <c r="EM809" s="49"/>
      <c r="EN809" s="49"/>
      <c r="EO809" s="49"/>
      <c r="EP809" s="49"/>
      <c r="EQ809" s="49"/>
      <c r="ER809" s="49"/>
      <c r="ES809" s="49"/>
      <c r="ET809" s="49"/>
      <c r="EU809" s="49"/>
      <c r="EV809" s="49"/>
      <c r="EW809" s="49"/>
      <c r="EX809" s="49"/>
      <c r="EY809" s="49"/>
      <c r="EZ809" s="49"/>
      <c r="FA809" s="49"/>
      <c r="FB809" s="49"/>
      <c r="FC809" s="49"/>
      <c r="FD809" s="49"/>
      <c r="FE809" s="49"/>
      <c r="FF809" s="49"/>
      <c r="FG809" s="49"/>
      <c r="FH809" s="49"/>
      <c r="FI809" s="49"/>
      <c r="FJ809" s="49"/>
      <c r="FK809" s="49"/>
      <c r="FL809" s="49"/>
      <c r="FM809" s="49"/>
      <c r="FN809" s="49"/>
      <c r="FO809" s="49"/>
      <c r="FP809" s="49"/>
      <c r="FQ809" s="49"/>
      <c r="FR809" s="49"/>
      <c r="FS809" s="49"/>
      <c r="FT809" s="49"/>
      <c r="FU809" s="49"/>
      <c r="FV809" s="49"/>
      <c r="FW809" s="49"/>
      <c r="FX809" s="49"/>
      <c r="FY809" s="49"/>
      <c r="FZ809" s="49"/>
      <c r="GA809" s="49"/>
      <c r="GB809" s="49"/>
      <c r="GC809" s="49"/>
      <c r="GD809" s="49"/>
      <c r="GE809" s="49"/>
      <c r="GF809" s="49"/>
      <c r="GG809" s="49"/>
      <c r="GH809" s="49"/>
      <c r="GI809" s="49"/>
      <c r="GJ809" s="49"/>
      <c r="GK809" s="49"/>
      <c r="GL809" s="49"/>
      <c r="GM809" s="49"/>
      <c r="GN809" s="49"/>
      <c r="GO809" s="49"/>
      <c r="GP809" s="49"/>
      <c r="GQ809" s="49"/>
      <c r="GR809" s="49"/>
      <c r="GS809" s="49"/>
      <c r="GT809" s="49"/>
      <c r="GU809" s="49"/>
      <c r="GV809" s="49"/>
      <c r="GW809" s="49"/>
      <c r="GX809" s="49"/>
      <c r="GY809" s="49"/>
      <c r="GZ809" s="49"/>
      <c r="HA809" s="49"/>
      <c r="HB809" s="49"/>
      <c r="HC809" s="49"/>
      <c r="HD809" s="49"/>
      <c r="HE809" s="49"/>
      <c r="HF809" s="49"/>
      <c r="HG809" s="49"/>
      <c r="HH809" s="49"/>
      <c r="HI809" s="49"/>
      <c r="HJ809" s="49"/>
      <c r="HK809" s="49"/>
      <c r="HL809" s="49"/>
      <c r="HM809" s="49"/>
      <c r="HN809" s="49"/>
      <c r="HO809" s="49"/>
      <c r="HP809" s="49"/>
      <c r="HQ809" s="49"/>
      <c r="HR809" s="49"/>
      <c r="HS809" s="49"/>
      <c r="HT809" s="49"/>
      <c r="HU809" s="49"/>
      <c r="HV809" s="49"/>
      <c r="HW809" s="49"/>
      <c r="HX809" s="49"/>
      <c r="HY809" s="49"/>
      <c r="HZ809" s="49"/>
      <c r="IA809" s="49"/>
      <c r="IB809" s="49"/>
      <c r="IC809" s="49"/>
      <c r="ID809" s="49"/>
      <c r="IE809" s="49"/>
      <c r="IF809" s="49"/>
      <c r="IG809" s="49"/>
      <c r="IH809" s="49"/>
      <c r="II809" s="49"/>
      <c r="IJ809" s="49"/>
      <c r="IK809" s="49"/>
      <c r="IL809" s="49"/>
      <c r="IM809" s="49"/>
      <c r="IN809" s="49"/>
      <c r="IO809" s="49"/>
      <c r="IP809" s="49"/>
      <c r="IQ809" s="49"/>
      <c r="IR809" s="49"/>
      <c r="IS809" s="49"/>
      <c r="IT809" s="49"/>
      <c r="IU809" s="49"/>
      <c r="IV809" s="49"/>
      <c r="IW809" s="49"/>
      <c r="IX809" s="49"/>
      <c r="IY809" s="49"/>
      <c r="IZ809" s="49"/>
      <c r="JA809" s="49"/>
      <c r="JB809" s="49"/>
      <c r="JC809" s="49"/>
      <c r="JD809" s="49"/>
      <c r="JE809" s="49"/>
      <c r="JF809" s="49"/>
      <c r="JG809" s="49"/>
      <c r="JH809" s="49"/>
      <c r="JI809" s="49"/>
      <c r="JJ809" s="49"/>
      <c r="JK809" s="49"/>
      <c r="JL809" s="49"/>
      <c r="JM809" s="49"/>
      <c r="JN809" s="49"/>
      <c r="JO809" s="49"/>
      <c r="JP809" s="49"/>
      <c r="JQ809" s="49"/>
      <c r="JR809" s="49"/>
      <c r="JS809" s="49"/>
      <c r="JT809" s="49"/>
      <c r="JU809" s="49"/>
      <c r="JV809" s="49"/>
      <c r="JW809" s="49"/>
      <c r="JX809" s="49"/>
      <c r="JY809" s="49"/>
      <c r="JZ809" s="49"/>
      <c r="KA809" s="49"/>
      <c r="KB809" s="49"/>
      <c r="KC809" s="49"/>
      <c r="KD809" s="49"/>
      <c r="KE809" s="49"/>
      <c r="KF809" s="49"/>
      <c r="KG809" s="49"/>
      <c r="KH809" s="49"/>
      <c r="KI809" s="49"/>
      <c r="KJ809" s="49"/>
      <c r="KK809" s="49"/>
      <c r="KL809" s="49"/>
      <c r="KM809" s="49"/>
      <c r="KN809" s="49"/>
      <c r="KO809" s="49"/>
      <c r="KP809" s="49"/>
      <c r="KQ809" s="49"/>
      <c r="KR809" s="49"/>
      <c r="KS809" s="49"/>
      <c r="KT809" s="49"/>
      <c r="KU809" s="49"/>
      <c r="KV809" s="49"/>
      <c r="KW809" s="49"/>
      <c r="KX809" s="49"/>
      <c r="KY809" s="49"/>
      <c r="KZ809" s="49"/>
      <c r="LA809" s="49"/>
      <c r="LB809" s="49"/>
      <c r="LC809" s="49"/>
      <c r="LD809" s="49"/>
      <c r="LE809" s="49"/>
      <c r="LF809" s="49"/>
      <c r="LG809" s="49"/>
      <c r="LH809" s="49"/>
      <c r="LI809" s="49"/>
      <c r="LJ809" s="49"/>
      <c r="LK809" s="49"/>
      <c r="LL809" s="49"/>
      <c r="LM809" s="49"/>
      <c r="LN809" s="49"/>
      <c r="LO809" s="49"/>
      <c r="LP809" s="49"/>
      <c r="LQ809" s="49"/>
      <c r="LR809" s="49"/>
      <c r="LS809" s="49"/>
      <c r="LT809" s="49"/>
      <c r="LU809" s="49"/>
      <c r="LV809" s="49"/>
      <c r="LW809" s="49"/>
      <c r="LX809" s="49"/>
      <c r="LY809" s="49"/>
      <c r="LZ809" s="49"/>
      <c r="MA809" s="49"/>
      <c r="MB809" s="49"/>
      <c r="MC809" s="49"/>
      <c r="MD809" s="49"/>
      <c r="ME809" s="49"/>
      <c r="MF809" s="49"/>
      <c r="MG809" s="49"/>
      <c r="MH809" s="49"/>
      <c r="MI809" s="49"/>
      <c r="MJ809" s="49"/>
      <c r="MK809" s="49"/>
      <c r="ML809" s="49"/>
      <c r="MM809" s="49"/>
      <c r="MN809" s="49"/>
      <c r="MO809" s="49"/>
      <c r="MP809" s="49"/>
      <c r="MQ809" s="49"/>
      <c r="MR809" s="49"/>
      <c r="MS809" s="49"/>
      <c r="MT809" s="49"/>
      <c r="MU809" s="49"/>
      <c r="MV809" s="49"/>
      <c r="MW809" s="49"/>
      <c r="MX809" s="49"/>
      <c r="MY809" s="49"/>
      <c r="MZ809" s="49"/>
      <c r="NA809" s="49"/>
      <c r="NB809" s="49"/>
      <c r="NC809" s="49"/>
      <c r="ND809" s="49"/>
      <c r="NE809" s="49"/>
      <c r="NF809" s="49"/>
      <c r="NG809" s="49"/>
      <c r="NH809" s="49"/>
      <c r="NI809" s="49"/>
      <c r="NJ809" s="49"/>
      <c r="NK809" s="49"/>
      <c r="NL809" s="49"/>
      <c r="NM809" s="49"/>
      <c r="NN809" s="49"/>
      <c r="NO809" s="49"/>
      <c r="NP809" s="49"/>
      <c r="NQ809" s="49"/>
      <c r="NR809" s="49"/>
      <c r="NS809" s="49"/>
      <c r="NT809" s="49"/>
      <c r="NU809" s="49"/>
      <c r="NV809" s="49"/>
      <c r="NW809" s="49"/>
      <c r="NX809" s="49"/>
      <c r="NY809" s="49"/>
      <c r="NZ809" s="49"/>
      <c r="OA809" s="49"/>
      <c r="OB809" s="49"/>
      <c r="OC809" s="49"/>
      <c r="OD809" s="49"/>
      <c r="OE809" s="49"/>
      <c r="OF809" s="49"/>
      <c r="OG809" s="49"/>
      <c r="OH809" s="49"/>
      <c r="OI809" s="49"/>
      <c r="OJ809" s="49"/>
      <c r="OK809" s="49"/>
      <c r="OL809" s="49"/>
      <c r="OM809" s="49"/>
      <c r="ON809" s="49"/>
      <c r="OO809" s="49"/>
      <c r="OP809" s="49"/>
      <c r="OQ809" s="49"/>
      <c r="OR809" s="49"/>
      <c r="OS809" s="49"/>
      <c r="OT809" s="49"/>
      <c r="OU809" s="49"/>
      <c r="OV809" s="49"/>
      <c r="OW809" s="49"/>
      <c r="OX809" s="49"/>
      <c r="OY809" s="49"/>
      <c r="OZ809" s="49"/>
      <c r="PA809" s="49"/>
      <c r="PB809" s="49"/>
      <c r="PC809" s="49"/>
      <c r="PD809" s="49"/>
      <c r="PE809" s="49"/>
      <c r="PF809" s="49"/>
      <c r="PG809" s="49"/>
      <c r="PH809" s="49"/>
      <c r="PI809" s="49"/>
      <c r="PJ809" s="49"/>
      <c r="PK809" s="49"/>
      <c r="PL809" s="49"/>
      <c r="PM809" s="49"/>
      <c r="PN809" s="49"/>
      <c r="PO809" s="49"/>
      <c r="PP809" s="49"/>
      <c r="PQ809" s="49"/>
      <c r="PR809" s="49"/>
      <c r="PS809" s="49"/>
      <c r="PT809" s="49"/>
      <c r="PU809" s="49"/>
      <c r="PV809" s="49"/>
      <c r="PW809" s="49"/>
      <c r="PX809" s="49"/>
      <c r="PY809" s="49"/>
      <c r="PZ809" s="49"/>
      <c r="QA809" s="49"/>
      <c r="QB809" s="49"/>
      <c r="QC809" s="49"/>
      <c r="QD809" s="49"/>
      <c r="QE809" s="49"/>
      <c r="QF809" s="49"/>
      <c r="QG809" s="49"/>
      <c r="QH809" s="49"/>
      <c r="QI809" s="49"/>
      <c r="QJ809" s="49"/>
      <c r="QK809" s="49"/>
      <c r="QL809" s="49"/>
      <c r="QM809" s="49"/>
      <c r="QN809" s="49"/>
      <c r="QO809" s="49"/>
      <c r="QP809" s="49"/>
      <c r="QQ809" s="49"/>
      <c r="QR809" s="49"/>
      <c r="QS809" s="49"/>
      <c r="QT809" s="49"/>
      <c r="QU809" s="49"/>
      <c r="QV809" s="49"/>
      <c r="QW809" s="49"/>
      <c r="QX809" s="49"/>
      <c r="QY809" s="49"/>
      <c r="QZ809" s="49"/>
      <c r="RA809" s="49"/>
      <c r="RB809" s="49"/>
      <c r="RC809" s="49"/>
      <c r="RD809" s="49"/>
      <c r="RE809" s="49"/>
      <c r="RF809" s="49"/>
      <c r="RG809" s="49"/>
      <c r="RH809" s="49"/>
      <c r="RI809" s="49"/>
      <c r="RJ809" s="49"/>
      <c r="RK809" s="49"/>
      <c r="RL809" s="49"/>
      <c r="RM809" s="49"/>
      <c r="RN809" s="49"/>
      <c r="RO809" s="49"/>
      <c r="RP809" s="49"/>
      <c r="RQ809" s="49"/>
      <c r="RR809" s="49"/>
      <c r="RS809" s="49"/>
      <c r="RT809" s="49"/>
      <c r="RU809" s="49"/>
      <c r="RV809" s="49"/>
      <c r="RW809" s="49"/>
      <c r="RX809" s="49"/>
      <c r="RY809" s="49"/>
      <c r="RZ809" s="49"/>
      <c r="SA809" s="49"/>
      <c r="SB809" s="49"/>
      <c r="SC809" s="49"/>
      <c r="SD809" s="49"/>
      <c r="SE809" s="49"/>
      <c r="SF809" s="49"/>
      <c r="SG809" s="49"/>
      <c r="SH809" s="49"/>
      <c r="SI809" s="49"/>
      <c r="SJ809" s="49"/>
      <c r="SK809" s="49"/>
      <c r="SL809" s="49"/>
      <c r="SM809" s="49"/>
      <c r="SN809" s="49"/>
      <c r="SO809" s="49"/>
      <c r="SP809" s="49"/>
      <c r="SQ809" s="49"/>
      <c r="SR809" s="49"/>
      <c r="SS809" s="49"/>
      <c r="ST809" s="49"/>
      <c r="SU809" s="49"/>
      <c r="SV809" s="49"/>
      <c r="SW809" s="49"/>
      <c r="SX809" s="49"/>
      <c r="SY809" s="49"/>
      <c r="SZ809" s="49"/>
      <c r="TA809" s="49"/>
      <c r="TB809" s="49"/>
      <c r="TC809" s="49"/>
      <c r="TD809" s="49"/>
      <c r="TE809" s="49"/>
      <c r="TF809" s="49"/>
      <c r="TG809" s="49"/>
      <c r="TH809" s="49"/>
      <c r="TI809" s="49"/>
      <c r="TJ809" s="49"/>
      <c r="TK809" s="49"/>
      <c r="TL809" s="49"/>
      <c r="TM809" s="49"/>
      <c r="TN809" s="49"/>
      <c r="TO809" s="49"/>
      <c r="TP809" s="49"/>
      <c r="TQ809" s="49"/>
      <c r="TR809" s="49"/>
      <c r="TS809" s="49"/>
      <c r="TT809" s="49"/>
      <c r="TU809" s="49"/>
      <c r="TV809" s="49"/>
      <c r="TW809" s="49"/>
      <c r="TX809" s="49"/>
      <c r="TY809" s="49"/>
      <c r="TZ809" s="49"/>
      <c r="UA809" s="49"/>
      <c r="UB809" s="49"/>
      <c r="UC809" s="49"/>
      <c r="UD809" s="49"/>
      <c r="UE809" s="49"/>
      <c r="UF809" s="49"/>
      <c r="UG809" s="49"/>
      <c r="UH809" s="49"/>
      <c r="UI809" s="49"/>
      <c r="UJ809" s="49"/>
      <c r="UK809" s="49"/>
      <c r="UL809" s="49"/>
      <c r="UM809" s="49"/>
      <c r="UN809" s="49"/>
      <c r="UO809" s="49"/>
      <c r="UP809" s="49"/>
      <c r="UQ809" s="49"/>
      <c r="UR809" s="49"/>
      <c r="US809" s="49"/>
      <c r="UT809" s="49"/>
      <c r="UU809" s="49"/>
      <c r="UV809" s="49"/>
      <c r="UW809" s="49"/>
      <c r="UX809" s="49"/>
      <c r="UY809" s="49"/>
      <c r="UZ809" s="49"/>
      <c r="VA809" s="49"/>
      <c r="VB809" s="49"/>
      <c r="VC809" s="49"/>
      <c r="VD809" s="49"/>
      <c r="VE809" s="49"/>
      <c r="VF809" s="49"/>
      <c r="VG809" s="49"/>
      <c r="VH809" s="49"/>
      <c r="VI809" s="49"/>
      <c r="VJ809" s="49"/>
      <c r="VK809" s="49"/>
      <c r="VL809" s="49"/>
      <c r="VM809" s="49"/>
      <c r="VN809" s="49"/>
      <c r="VO809" s="49"/>
      <c r="VP809" s="49"/>
      <c r="VQ809" s="49"/>
      <c r="VR809" s="49"/>
      <c r="VS809" s="49"/>
      <c r="VT809" s="49"/>
      <c r="VU809" s="49"/>
      <c r="VV809" s="49"/>
      <c r="VW809" s="49"/>
      <c r="VX809" s="49"/>
      <c r="VY809" s="49"/>
      <c r="VZ809" s="49"/>
      <c r="WA809" s="49"/>
      <c r="WB809" s="49"/>
      <c r="WC809" s="49"/>
      <c r="WD809" s="49"/>
      <c r="WE809" s="49"/>
      <c r="WF809" s="49"/>
      <c r="WG809" s="49"/>
      <c r="WH809" s="49"/>
      <c r="WI809" s="49"/>
      <c r="WJ809" s="49"/>
      <c r="WK809" s="49"/>
      <c r="WL809" s="49"/>
      <c r="WM809" s="49"/>
      <c r="WN809" s="49"/>
      <c r="WO809" s="49"/>
      <c r="WP809" s="49"/>
      <c r="WQ809" s="49"/>
      <c r="WR809" s="49"/>
      <c r="WS809" s="49"/>
      <c r="WT809" s="49"/>
      <c r="WU809" s="49"/>
      <c r="WV809" s="49"/>
      <c r="WW809" s="49"/>
      <c r="WX809" s="49"/>
      <c r="WY809" s="49"/>
      <c r="WZ809" s="49"/>
      <c r="XA809" s="49"/>
      <c r="XB809" s="49"/>
      <c r="XC809" s="49"/>
      <c r="XD809" s="49"/>
      <c r="XE809" s="49"/>
      <c r="XF809" s="49"/>
      <c r="XG809" s="49"/>
      <c r="XH809" s="49"/>
      <c r="XI809" s="49"/>
      <c r="XJ809" s="49"/>
      <c r="XK809" s="49"/>
      <c r="XL809" s="49"/>
      <c r="XM809" s="49"/>
      <c r="XN809" s="49"/>
      <c r="XO809" s="49"/>
      <c r="XP809" s="49"/>
      <c r="XQ809" s="49"/>
      <c r="XR809" s="49"/>
      <c r="XS809" s="49"/>
      <c r="XT809" s="49"/>
      <c r="XU809" s="49"/>
      <c r="XV809" s="49"/>
      <c r="XW809" s="49"/>
      <c r="XX809" s="49"/>
      <c r="XY809" s="49"/>
      <c r="XZ809" s="49"/>
      <c r="YA809" s="49"/>
      <c r="YB809" s="49"/>
      <c r="YC809" s="49"/>
      <c r="YD809" s="49"/>
      <c r="YE809" s="49"/>
      <c r="YF809" s="49"/>
      <c r="YG809" s="49"/>
      <c r="YH809" s="49"/>
      <c r="YI809" s="49"/>
      <c r="YJ809" s="49"/>
      <c r="YK809" s="49"/>
      <c r="YL809" s="49"/>
      <c r="YM809" s="49"/>
      <c r="YN809" s="49"/>
      <c r="YO809" s="49"/>
      <c r="YP809" s="49"/>
      <c r="YQ809" s="49"/>
      <c r="YR809" s="49"/>
      <c r="YS809" s="49"/>
      <c r="YT809" s="49"/>
      <c r="YU809" s="49"/>
      <c r="YV809" s="49"/>
      <c r="YW809" s="49"/>
      <c r="YX809" s="49"/>
      <c r="YY809" s="49"/>
      <c r="YZ809" s="49"/>
      <c r="ZA809" s="49"/>
      <c r="ZB809" s="49"/>
      <c r="ZC809" s="49"/>
      <c r="ZD809" s="49"/>
      <c r="ZE809" s="49"/>
      <c r="ZF809" s="49"/>
      <c r="ZG809" s="49"/>
      <c r="ZH809" s="49"/>
      <c r="ZI809" s="49"/>
      <c r="ZJ809" s="49"/>
      <c r="ZK809" s="49"/>
      <c r="ZL809" s="49"/>
      <c r="ZM809" s="49"/>
      <c r="ZN809" s="49"/>
      <c r="ZO809" s="49"/>
      <c r="ZP809" s="49"/>
      <c r="ZQ809" s="49"/>
      <c r="ZR809" s="49"/>
      <c r="ZS809" s="49"/>
      <c r="ZT809" s="49"/>
      <c r="ZU809" s="49"/>
      <c r="ZV809" s="49"/>
      <c r="ZW809" s="49"/>
      <c r="ZX809" s="49"/>
      <c r="ZY809" s="49"/>
      <c r="ZZ809" s="49"/>
      <c r="AAA809" s="49"/>
      <c r="AAB809" s="49"/>
      <c r="AAC809" s="49"/>
      <c r="AAD809" s="49"/>
      <c r="AAE809" s="49"/>
      <c r="AAF809" s="49"/>
      <c r="AAG809" s="49"/>
      <c r="AAH809" s="49"/>
      <c r="AAI809" s="49"/>
      <c r="AAJ809" s="49"/>
      <c r="AAK809" s="49"/>
      <c r="AAL809" s="49"/>
      <c r="AAM809" s="49"/>
      <c r="AAN809" s="49"/>
      <c r="AAO809" s="49"/>
      <c r="AAP809" s="49"/>
      <c r="AAQ809" s="49"/>
      <c r="AAR809" s="49"/>
      <c r="AAS809" s="49"/>
      <c r="AAT809" s="49"/>
      <c r="AAU809" s="49"/>
      <c r="AAV809" s="49"/>
      <c r="AAW809" s="49"/>
      <c r="AAX809" s="49"/>
      <c r="AAY809" s="49"/>
      <c r="AAZ809" s="49"/>
      <c r="ABA809" s="49"/>
      <c r="ABB809" s="49"/>
      <c r="ABC809" s="49"/>
      <c r="ABD809" s="49"/>
      <c r="ABE809" s="49"/>
      <c r="ABF809" s="49"/>
      <c r="ABG809" s="49"/>
      <c r="ABH809" s="49"/>
      <c r="ABI809" s="49"/>
      <c r="ABJ809" s="49"/>
      <c r="ABK809" s="49"/>
      <c r="ABL809" s="49"/>
      <c r="ABM809" s="49"/>
      <c r="ABN809" s="49"/>
      <c r="ABO809" s="49"/>
      <c r="ABP809" s="49"/>
      <c r="ABQ809" s="49"/>
      <c r="ABR809" s="49"/>
      <c r="ABS809" s="49"/>
      <c r="ABT809" s="49"/>
      <c r="ABU809" s="49"/>
      <c r="ABV809" s="49"/>
      <c r="ABW809" s="49"/>
      <c r="ABX809" s="49"/>
      <c r="ABY809" s="49"/>
      <c r="ABZ809" s="49"/>
      <c r="ACA809" s="49"/>
      <c r="ACB809" s="49"/>
      <c r="ACC809" s="49"/>
      <c r="ACD809" s="49"/>
      <c r="ACE809" s="49"/>
      <c r="ACF809" s="49"/>
      <c r="ACG809" s="49"/>
      <c r="ACH809" s="49"/>
      <c r="ACI809" s="49"/>
      <c r="ACJ809" s="49"/>
      <c r="ACK809" s="49"/>
      <c r="ACL809" s="49"/>
      <c r="ACM809" s="49"/>
      <c r="ACN809" s="49"/>
      <c r="ACO809" s="49"/>
      <c r="ACP809" s="49"/>
      <c r="ACQ809" s="49"/>
      <c r="ACR809" s="49"/>
      <c r="ACS809" s="49"/>
      <c r="ACT809" s="49"/>
      <c r="ACU809" s="49"/>
      <c r="ACV809" s="49"/>
      <c r="ACW809" s="49"/>
      <c r="ACX809" s="49"/>
      <c r="ACY809" s="49"/>
      <c r="ACZ809" s="49"/>
      <c r="ADA809" s="49"/>
      <c r="ADB809" s="49"/>
      <c r="ADC809" s="49"/>
      <c r="ADD809" s="49"/>
      <c r="ADE809" s="49"/>
      <c r="ADF809" s="49"/>
      <c r="ADG809" s="49"/>
      <c r="ADH809" s="49"/>
      <c r="ADI809" s="49"/>
      <c r="ADJ809" s="49"/>
      <c r="ADK809" s="49"/>
      <c r="ADL809" s="49"/>
      <c r="ADM809" s="49"/>
      <c r="ADN809" s="49"/>
      <c r="ADO809" s="49"/>
      <c r="ADP809" s="49"/>
      <c r="ADQ809" s="49"/>
      <c r="ADR809" s="49"/>
      <c r="ADS809" s="49"/>
      <c r="ADT809" s="49"/>
      <c r="ADU809" s="49"/>
      <c r="ADV809" s="49"/>
      <c r="ADW809" s="49"/>
      <c r="ADX809" s="49"/>
      <c r="ADY809" s="49"/>
      <c r="ADZ809" s="49"/>
      <c r="AEA809" s="49"/>
      <c r="AEB809" s="49"/>
      <c r="AEC809" s="49"/>
      <c r="AED809" s="49"/>
      <c r="AEE809" s="49"/>
      <c r="AEF809" s="49"/>
      <c r="AEG809" s="49"/>
      <c r="AEH809" s="49"/>
      <c r="AEI809" s="49"/>
      <c r="AEJ809" s="49"/>
      <c r="AEK809" s="49"/>
      <c r="AEL809" s="49"/>
      <c r="AEM809" s="49"/>
      <c r="AEN809" s="49"/>
      <c r="AEO809" s="49"/>
      <c r="AEP809" s="49"/>
      <c r="AEQ809" s="49"/>
      <c r="AER809" s="49"/>
      <c r="AES809" s="49"/>
      <c r="AET809" s="49"/>
      <c r="AEU809" s="49"/>
      <c r="AEV809" s="49"/>
      <c r="AEW809" s="49"/>
      <c r="AEX809" s="49"/>
      <c r="AEY809" s="49"/>
      <c r="AEZ809" s="49"/>
      <c r="AFA809" s="49"/>
      <c r="AFB809" s="49"/>
      <c r="AFC809" s="49"/>
      <c r="AFD809" s="49"/>
      <c r="AFE809" s="49"/>
      <c r="AFF809" s="49"/>
      <c r="AFG809" s="49"/>
      <c r="AFH809" s="49"/>
      <c r="AFI809" s="49"/>
      <c r="AFJ809" s="49"/>
      <c r="AFK809" s="49"/>
      <c r="AFL809" s="49"/>
      <c r="AFM809" s="49"/>
      <c r="AFN809" s="49"/>
      <c r="AFO809" s="49"/>
      <c r="AFP809" s="49"/>
      <c r="AFQ809" s="49"/>
      <c r="AFR809" s="49"/>
      <c r="AFS809" s="49"/>
      <c r="AFT809" s="49"/>
      <c r="AFU809" s="49"/>
      <c r="AFV809" s="49"/>
      <c r="AFW809" s="49"/>
      <c r="AFX809" s="49"/>
      <c r="AFY809" s="49"/>
      <c r="AFZ809" s="49"/>
      <c r="AGA809" s="49"/>
      <c r="AGB809" s="49"/>
      <c r="AGC809" s="49"/>
      <c r="AGD809" s="49"/>
      <c r="AGE809" s="49"/>
      <c r="AGF809" s="49"/>
      <c r="AGG809" s="49"/>
      <c r="AGH809" s="49"/>
      <c r="AGI809" s="49"/>
      <c r="AGJ809" s="49"/>
      <c r="AGK809" s="49"/>
      <c r="AGL809" s="49"/>
      <c r="AGM809" s="49"/>
      <c r="AGN809" s="49"/>
      <c r="AGO809" s="49"/>
      <c r="AGP809" s="49"/>
      <c r="AGQ809" s="49"/>
      <c r="AGR809" s="49"/>
      <c r="AGS809" s="49"/>
      <c r="AGT809" s="49"/>
      <c r="AGU809" s="49"/>
      <c r="AGV809" s="49"/>
      <c r="AGW809" s="49"/>
      <c r="AGX809" s="49"/>
      <c r="AGY809" s="49"/>
      <c r="AGZ809" s="49"/>
      <c r="AHA809" s="49"/>
      <c r="AHB809" s="49"/>
      <c r="AHC809" s="49"/>
      <c r="AHD809" s="49"/>
      <c r="AHE809" s="49"/>
      <c r="AHF809" s="49"/>
      <c r="AHG809" s="49"/>
      <c r="AHH809" s="49"/>
      <c r="AHI809" s="49"/>
      <c r="AHJ809" s="49"/>
      <c r="AHK809" s="49"/>
      <c r="AHL809" s="49"/>
      <c r="AHM809" s="49"/>
      <c r="AHN809" s="49"/>
      <c r="AHO809" s="49"/>
      <c r="AHP809" s="49"/>
      <c r="AHQ809" s="49"/>
      <c r="AHR809" s="49"/>
      <c r="AHS809" s="49"/>
      <c r="AHT809" s="49"/>
      <c r="AHU809" s="49"/>
      <c r="AHV809" s="49"/>
      <c r="AHW809" s="49"/>
      <c r="AHX809" s="49"/>
      <c r="AHY809" s="49"/>
      <c r="AHZ809" s="49"/>
      <c r="AIA809" s="49"/>
      <c r="AIB809" s="49"/>
      <c r="AIC809" s="49"/>
      <c r="AID809" s="49"/>
      <c r="AIE809" s="49"/>
      <c r="AIF809" s="49"/>
      <c r="AIG809" s="49"/>
      <c r="AIH809" s="49"/>
      <c r="AII809" s="49"/>
      <c r="AIJ809" s="49"/>
      <c r="AIK809" s="49"/>
      <c r="AIL809" s="49"/>
      <c r="AIM809" s="49"/>
      <c r="AIN809" s="49"/>
      <c r="AIO809" s="49"/>
      <c r="AIP809" s="49"/>
      <c r="AIQ809" s="49"/>
      <c r="AIR809" s="49"/>
      <c r="AIS809" s="49"/>
      <c r="AIT809" s="49"/>
      <c r="AIU809" s="49"/>
      <c r="AIV809" s="49"/>
      <c r="AIW809" s="49"/>
      <c r="AIX809" s="49"/>
      <c r="AIY809" s="49"/>
      <c r="AIZ809" s="49"/>
      <c r="AJA809" s="49"/>
      <c r="AJB809" s="49"/>
      <c r="AJC809" s="49"/>
      <c r="AJD809" s="49"/>
      <c r="AJE809" s="49"/>
      <c r="AJF809" s="49"/>
      <c r="AJG809" s="49"/>
      <c r="AJH809" s="49"/>
      <c r="AJI809" s="49"/>
      <c r="AJJ809" s="49"/>
      <c r="AJK809" s="49"/>
      <c r="AJL809" s="49"/>
      <c r="AJM809" s="49"/>
      <c r="AJN809" s="49"/>
      <c r="AJO809" s="49"/>
      <c r="AJP809" s="49"/>
      <c r="AJQ809" s="49"/>
      <c r="AJR809" s="49"/>
      <c r="AJS809" s="49"/>
      <c r="AJT809" s="49"/>
      <c r="AJU809" s="49"/>
      <c r="AJV809" s="49"/>
      <c r="AJW809" s="49"/>
      <c r="AJX809" s="49"/>
      <c r="AJY809" s="49"/>
      <c r="AJZ809" s="49"/>
      <c r="AKA809" s="49"/>
      <c r="AKB809" s="49"/>
      <c r="AKC809" s="49"/>
      <c r="AKD809" s="49"/>
      <c r="AKE809" s="49"/>
      <c r="AKF809" s="49"/>
      <c r="AKG809" s="49"/>
      <c r="AKH809" s="49"/>
      <c r="AKI809" s="49"/>
      <c r="AKJ809" s="49"/>
      <c r="AKK809" s="49"/>
      <c r="AKL809" s="49"/>
      <c r="AKM809" s="49"/>
      <c r="AKN809" s="49"/>
      <c r="AKO809" s="49"/>
      <c r="AKP809" s="49"/>
      <c r="AKQ809" s="49"/>
      <c r="AKR809" s="49"/>
      <c r="AKS809" s="49"/>
      <c r="AKT809" s="49"/>
      <c r="AKU809" s="49"/>
      <c r="AKV809" s="49"/>
      <c r="AKW809" s="49"/>
      <c r="AKX809" s="49"/>
      <c r="AKY809" s="49"/>
      <c r="AKZ809" s="49"/>
      <c r="ALA809" s="49"/>
      <c r="ALB809" s="49"/>
      <c r="ALC809" s="49"/>
      <c r="ALD809" s="49"/>
      <c r="ALE809" s="49"/>
      <c r="ALF809" s="49"/>
      <c r="ALG809" s="49"/>
      <c r="ALH809" s="49"/>
      <c r="ALI809" s="49"/>
      <c r="ALJ809" s="49"/>
      <c r="ALK809" s="49"/>
      <c r="ALL809" s="49"/>
      <c r="ALM809" s="49"/>
      <c r="ALN809" s="49"/>
      <c r="ALO809" s="49"/>
      <c r="ALP809" s="49"/>
      <c r="ALQ809" s="49"/>
      <c r="ALR809" s="49"/>
      <c r="ALS809" s="49"/>
      <c r="ALT809" s="49"/>
      <c r="ALU809" s="49"/>
      <c r="ALV809" s="49"/>
      <c r="ALW809" s="49"/>
      <c r="ALX809" s="49"/>
      <c r="ALY809" s="49"/>
      <c r="ALZ809" s="49"/>
      <c r="AMA809" s="49"/>
      <c r="AMB809" s="49"/>
      <c r="AMC809" s="49"/>
      <c r="AMD809" s="49"/>
      <c r="AME809" s="49"/>
      <c r="AMF809" s="49"/>
      <c r="AMG809" s="49"/>
      <c r="AMH809" s="49"/>
      <c r="AMI809" s="49"/>
      <c r="AMJ809" s="49"/>
      <c r="AMK809" s="49"/>
      <c r="AML809" s="49"/>
      <c r="AMM809" s="49"/>
      <c r="AMN809" s="49"/>
      <c r="AMO809" s="49"/>
      <c r="AMP809" s="49"/>
      <c r="AMQ809" s="49"/>
      <c r="AMR809" s="49"/>
      <c r="AMS809" s="49"/>
      <c r="AMT809" s="49"/>
      <c r="AMU809" s="49"/>
      <c r="AMV809" s="49"/>
      <c r="AMW809" s="49"/>
      <c r="AMX809" s="49"/>
      <c r="AMY809" s="49"/>
      <c r="AMZ809" s="49"/>
      <c r="ANA809" s="49"/>
      <c r="ANB809" s="49"/>
      <c r="ANC809" s="49"/>
      <c r="AND809" s="49"/>
      <c r="ANE809" s="49"/>
      <c r="ANF809" s="49"/>
      <c r="ANG809" s="49"/>
      <c r="ANH809" s="49"/>
      <c r="ANI809" s="49"/>
      <c r="ANJ809" s="49"/>
      <c r="ANK809" s="49"/>
      <c r="ANL809" s="49"/>
      <c r="ANM809" s="49"/>
      <c r="ANN809" s="49"/>
      <c r="ANO809" s="49"/>
      <c r="ANP809" s="49"/>
      <c r="ANQ809" s="49"/>
      <c r="ANR809" s="49"/>
      <c r="ANS809" s="49"/>
      <c r="ANT809" s="49"/>
      <c r="ANU809" s="49"/>
      <c r="ANV809" s="49"/>
      <c r="ANW809" s="49"/>
      <c r="ANX809" s="49"/>
      <c r="ANY809" s="49"/>
      <c r="ANZ809" s="49"/>
      <c r="AOA809" s="49"/>
      <c r="AOB809" s="49"/>
      <c r="AOC809" s="49"/>
      <c r="AOD809" s="49"/>
      <c r="AOE809" s="49"/>
      <c r="AOF809" s="49"/>
      <c r="AOG809" s="49"/>
      <c r="AOH809" s="49"/>
      <c r="AOI809" s="49"/>
      <c r="AOJ809" s="49"/>
      <c r="AOK809" s="49"/>
      <c r="AOL809" s="49"/>
      <c r="AOM809" s="49"/>
      <c r="AON809" s="49"/>
      <c r="AOO809" s="49"/>
      <c r="AOP809" s="49"/>
      <c r="AOQ809" s="49"/>
      <c r="AOR809" s="49"/>
      <c r="AOS809" s="49"/>
      <c r="AOT809" s="49"/>
      <c r="AOU809" s="49"/>
      <c r="AOV809" s="49"/>
      <c r="AOW809" s="49"/>
      <c r="AOX809" s="49"/>
      <c r="AOY809" s="49"/>
      <c r="AOZ809" s="49"/>
      <c r="APA809" s="49"/>
      <c r="APB809" s="49"/>
      <c r="APC809" s="49"/>
      <c r="APD809" s="49"/>
      <c r="APE809" s="49"/>
      <c r="APF809" s="49"/>
      <c r="APG809" s="49"/>
      <c r="APH809" s="49"/>
      <c r="API809" s="49"/>
      <c r="APJ809" s="49"/>
      <c r="APK809" s="49"/>
      <c r="APL809" s="49"/>
      <c r="APM809" s="49"/>
      <c r="APN809" s="49"/>
      <c r="APO809" s="49"/>
      <c r="APP809" s="49"/>
      <c r="APQ809" s="49"/>
      <c r="APR809" s="49"/>
      <c r="APS809" s="49"/>
      <c r="APT809" s="49"/>
      <c r="APU809" s="49"/>
      <c r="APV809" s="49"/>
      <c r="APW809" s="49"/>
      <c r="APX809" s="49"/>
      <c r="APY809" s="49"/>
      <c r="APZ809" s="49"/>
      <c r="AQA809" s="49"/>
      <c r="AQB809" s="49"/>
      <c r="AQC809" s="49"/>
      <c r="AQD809" s="49"/>
      <c r="AQE809" s="49"/>
      <c r="AQF809" s="49"/>
      <c r="AQG809" s="49"/>
      <c r="AQH809" s="49"/>
      <c r="AQI809" s="49"/>
      <c r="AQJ809" s="49"/>
      <c r="AQK809" s="49"/>
      <c r="AQL809" s="49"/>
      <c r="AQM809" s="49"/>
      <c r="AQN809" s="49"/>
      <c r="AQO809" s="49"/>
      <c r="AQP809" s="49"/>
      <c r="AQQ809" s="49"/>
      <c r="AQR809" s="49"/>
      <c r="AQS809" s="49"/>
      <c r="AQT809" s="49"/>
      <c r="AQU809" s="49"/>
      <c r="AQV809" s="49"/>
      <c r="AQW809" s="49"/>
      <c r="AQX809" s="49"/>
      <c r="AQY809" s="49"/>
      <c r="AQZ809" s="49"/>
      <c r="ARA809" s="49"/>
      <c r="ARB809" s="49"/>
      <c r="ARC809" s="49"/>
      <c r="ARD809" s="49"/>
      <c r="ARE809" s="49"/>
      <c r="ARF809" s="49"/>
      <c r="ARG809" s="49"/>
      <c r="ARH809" s="49"/>
      <c r="ARI809" s="49"/>
      <c r="ARJ809" s="49"/>
      <c r="ARK809" s="49"/>
      <c r="ARL809" s="49"/>
      <c r="ARM809" s="49"/>
      <c r="ARN809" s="49"/>
      <c r="ARO809" s="49"/>
      <c r="ARP809" s="49"/>
      <c r="ARQ809" s="49"/>
      <c r="ARR809" s="49"/>
      <c r="ARS809" s="49"/>
      <c r="ART809" s="49"/>
      <c r="ARU809" s="49"/>
      <c r="ARV809" s="49"/>
      <c r="ARW809" s="49"/>
      <c r="ARX809" s="49"/>
      <c r="ARY809" s="49"/>
      <c r="ARZ809" s="49"/>
      <c r="ASA809" s="49"/>
      <c r="ASB809" s="49"/>
      <c r="ASC809" s="49"/>
      <c r="ASD809" s="49"/>
      <c r="ASE809" s="49"/>
      <c r="ASF809" s="49"/>
      <c r="ASG809" s="49"/>
      <c r="ASH809" s="49"/>
      <c r="ASI809" s="49"/>
      <c r="ASJ809" s="49"/>
      <c r="ASK809" s="49"/>
      <c r="ASL809" s="49"/>
      <c r="ASM809" s="49"/>
      <c r="ASN809" s="49"/>
      <c r="ASO809" s="49"/>
      <c r="ASP809" s="49"/>
      <c r="ASQ809" s="49"/>
      <c r="ASR809" s="49"/>
      <c r="ASS809" s="49"/>
      <c r="AST809" s="49"/>
      <c r="ASU809" s="49"/>
      <c r="ASV809" s="49"/>
      <c r="ASW809" s="49"/>
      <c r="ASX809" s="49"/>
      <c r="ASY809" s="49"/>
      <c r="ASZ809" s="49"/>
      <c r="ATA809" s="49"/>
      <c r="ATB809" s="49"/>
      <c r="ATC809" s="49"/>
      <c r="ATD809" s="49"/>
      <c r="ATE809" s="49"/>
      <c r="ATF809" s="49"/>
      <c r="ATG809" s="49"/>
      <c r="ATH809" s="49"/>
      <c r="ATI809" s="49"/>
      <c r="ATJ809" s="49"/>
      <c r="ATK809" s="49"/>
      <c r="ATL809" s="49"/>
      <c r="ATM809" s="49"/>
      <c r="ATN809" s="49"/>
      <c r="ATO809" s="49"/>
      <c r="ATP809" s="49"/>
      <c r="ATQ809" s="49"/>
      <c r="ATR809" s="49"/>
      <c r="ATS809" s="49"/>
      <c r="ATT809" s="49"/>
      <c r="ATU809" s="49"/>
      <c r="ATV809" s="49"/>
      <c r="ATW809" s="49"/>
      <c r="ATX809" s="49"/>
      <c r="ATY809" s="49"/>
      <c r="ATZ809" s="49"/>
      <c r="AUA809" s="49"/>
      <c r="AUB809" s="49"/>
      <c r="AUC809" s="49"/>
      <c r="AUD809" s="49"/>
      <c r="AUE809" s="49"/>
      <c r="AUF809" s="49"/>
      <c r="AUG809" s="49"/>
      <c r="AUH809" s="49"/>
      <c r="AUI809" s="49"/>
      <c r="AUJ809" s="49"/>
      <c r="AUK809" s="49"/>
      <c r="AUL809" s="49"/>
      <c r="AUM809" s="49"/>
      <c r="AUN809" s="49"/>
      <c r="AUO809" s="49"/>
      <c r="AUP809" s="49"/>
      <c r="AUQ809" s="49"/>
      <c r="AUR809" s="49"/>
      <c r="AUS809" s="49"/>
      <c r="AUT809" s="49"/>
      <c r="AUU809" s="49"/>
      <c r="AUV809" s="49"/>
      <c r="AUW809" s="49"/>
      <c r="AUX809" s="49"/>
      <c r="AUY809" s="49"/>
      <c r="AUZ809" s="49"/>
      <c r="AVA809" s="49"/>
      <c r="AVB809" s="49"/>
      <c r="AVC809" s="49"/>
      <c r="AVD809" s="49"/>
      <c r="AVE809" s="49"/>
      <c r="AVF809" s="49"/>
      <c r="AVG809" s="49"/>
      <c r="AVH809" s="49"/>
      <c r="AVI809" s="49"/>
      <c r="AVJ809" s="49"/>
      <c r="AVK809" s="49"/>
      <c r="AVL809" s="49"/>
      <c r="AVM809" s="49"/>
      <c r="AVN809" s="49"/>
      <c r="AVO809" s="49"/>
      <c r="AVP809" s="49"/>
      <c r="AVQ809" s="49"/>
      <c r="AVR809" s="49"/>
      <c r="AVS809" s="49"/>
      <c r="AVT809" s="49"/>
      <c r="AVU809" s="49"/>
      <c r="AVV809" s="49"/>
      <c r="AVW809" s="49"/>
      <c r="AVX809" s="49"/>
      <c r="AVY809" s="49"/>
      <c r="AVZ809" s="49"/>
      <c r="AWA809" s="49"/>
      <c r="AWB809" s="49"/>
      <c r="AWC809" s="49"/>
      <c r="AWD809" s="49"/>
      <c r="AWE809" s="49"/>
      <c r="AWF809" s="49"/>
      <c r="AWG809" s="49"/>
      <c r="AWH809" s="49"/>
      <c r="AWI809" s="49"/>
      <c r="AWJ809" s="49"/>
      <c r="AWK809" s="49"/>
      <c r="AWL809" s="49"/>
      <c r="AWM809" s="49"/>
      <c r="AWN809" s="49"/>
      <c r="AWO809" s="49"/>
      <c r="AWP809" s="49"/>
      <c r="AWQ809" s="49"/>
      <c r="AWR809" s="49"/>
      <c r="AWS809" s="49"/>
      <c r="AWT809" s="49"/>
      <c r="AWU809" s="49"/>
      <c r="AWV809" s="49"/>
      <c r="AWW809" s="49"/>
      <c r="AWX809" s="49"/>
      <c r="AWY809" s="49"/>
      <c r="AWZ809" s="49"/>
      <c r="AXA809" s="49"/>
      <c r="AXB809" s="49"/>
      <c r="AXC809" s="49"/>
      <c r="AXD809" s="49"/>
      <c r="AXE809" s="49"/>
      <c r="AXF809" s="49"/>
      <c r="AXG809" s="49"/>
      <c r="AXH809" s="49"/>
      <c r="AXI809" s="49"/>
      <c r="AXJ809" s="49"/>
      <c r="AXK809" s="49"/>
      <c r="AXL809" s="49"/>
      <c r="AXM809" s="49"/>
      <c r="AXN809" s="49"/>
      <c r="AXO809" s="49"/>
      <c r="AXP809" s="49"/>
      <c r="AXQ809" s="49"/>
      <c r="AXR809" s="49"/>
      <c r="AXS809" s="49"/>
      <c r="AXT809" s="49"/>
      <c r="AXU809" s="49"/>
      <c r="AXV809" s="49"/>
      <c r="AXW809" s="49"/>
      <c r="AXX809" s="49"/>
      <c r="AXY809" s="49"/>
      <c r="AXZ809" s="49"/>
      <c r="AYA809" s="49"/>
      <c r="AYB809" s="49"/>
      <c r="AYC809" s="49"/>
      <c r="AYD809" s="49"/>
      <c r="AYE809" s="49"/>
      <c r="AYF809" s="49"/>
      <c r="AYG809" s="49"/>
      <c r="AYH809" s="49"/>
      <c r="AYI809" s="49"/>
      <c r="AYJ809" s="49"/>
      <c r="AYK809" s="49"/>
      <c r="AYL809" s="49"/>
      <c r="AYM809" s="49"/>
      <c r="AYN809" s="49"/>
      <c r="AYO809" s="49"/>
      <c r="AYP809" s="49"/>
      <c r="AYQ809" s="49"/>
      <c r="AYR809" s="49"/>
      <c r="AYS809" s="49"/>
      <c r="AYT809" s="49"/>
      <c r="AYU809" s="49"/>
      <c r="AYV809" s="49"/>
      <c r="AYW809" s="49"/>
      <c r="AYX809" s="49"/>
      <c r="AYY809" s="49"/>
      <c r="AYZ809" s="49"/>
      <c r="AZA809" s="49"/>
      <c r="AZB809" s="49"/>
      <c r="AZC809" s="49"/>
      <c r="AZD809" s="49"/>
      <c r="AZE809" s="49"/>
      <c r="AZF809" s="49"/>
      <c r="AZG809" s="49"/>
      <c r="AZH809" s="49"/>
      <c r="AZI809" s="49"/>
      <c r="AZJ809" s="49"/>
      <c r="AZK809" s="49"/>
      <c r="AZL809" s="49"/>
      <c r="AZM809" s="49"/>
      <c r="AZN809" s="49"/>
      <c r="AZO809" s="49"/>
      <c r="AZP809" s="49"/>
      <c r="AZQ809" s="49"/>
      <c r="AZR809" s="49"/>
      <c r="AZS809" s="49"/>
      <c r="AZT809" s="49"/>
      <c r="AZU809" s="49"/>
      <c r="AZV809" s="49"/>
      <c r="AZW809" s="49"/>
      <c r="AZX809" s="49"/>
      <c r="AZY809" s="49"/>
      <c r="AZZ809" s="49"/>
      <c r="BAA809" s="49"/>
      <c r="BAB809" s="49"/>
      <c r="BAC809" s="49"/>
      <c r="BAD809" s="49"/>
      <c r="BAE809" s="49"/>
      <c r="BAF809" s="49"/>
      <c r="BAG809" s="49"/>
      <c r="BAH809" s="49"/>
      <c r="BAI809" s="49"/>
      <c r="BAJ809" s="49"/>
      <c r="BAK809" s="49"/>
      <c r="BAL809" s="49"/>
      <c r="BAM809" s="49"/>
      <c r="BAN809" s="49"/>
      <c r="BAO809" s="49"/>
      <c r="BAP809" s="49"/>
      <c r="BAQ809" s="49"/>
      <c r="BAR809" s="49"/>
      <c r="BAS809" s="49"/>
      <c r="BAT809" s="49"/>
      <c r="BAU809" s="49"/>
      <c r="BAV809" s="49"/>
      <c r="BAW809" s="49"/>
      <c r="BAX809" s="49"/>
      <c r="BAY809" s="49"/>
      <c r="BAZ809" s="49"/>
      <c r="BBA809" s="49"/>
      <c r="BBB809" s="49"/>
      <c r="BBC809" s="49"/>
      <c r="BBD809" s="49"/>
      <c r="BBE809" s="49"/>
      <c r="BBF809" s="49"/>
      <c r="BBG809" s="49"/>
      <c r="BBH809" s="49"/>
      <c r="BBI809" s="49"/>
      <c r="BBJ809" s="49"/>
      <c r="BBK809" s="49"/>
      <c r="BBL809" s="49"/>
      <c r="BBM809" s="49"/>
      <c r="BBN809" s="49"/>
      <c r="BBO809" s="49"/>
      <c r="BBP809" s="49"/>
      <c r="BBQ809" s="49"/>
      <c r="BBR809" s="49"/>
      <c r="BBS809" s="49"/>
      <c r="BBT809" s="49"/>
      <c r="BBU809" s="49"/>
      <c r="BBV809" s="49"/>
      <c r="BBW809" s="49"/>
      <c r="BBX809" s="49"/>
      <c r="BBY809" s="49"/>
      <c r="BBZ809" s="49"/>
      <c r="BCA809" s="49"/>
      <c r="BCB809" s="49"/>
      <c r="BCC809" s="49"/>
      <c r="BCD809" s="49"/>
      <c r="BCE809" s="49"/>
      <c r="BCF809" s="49"/>
      <c r="BCG809" s="49"/>
      <c r="BCH809" s="49"/>
      <c r="BCI809" s="49"/>
      <c r="BCJ809" s="49"/>
      <c r="BCK809" s="49"/>
      <c r="BCL809" s="49"/>
      <c r="BCM809" s="49"/>
      <c r="BCN809" s="49"/>
      <c r="BCO809" s="49"/>
      <c r="BCP809" s="49"/>
      <c r="BCQ809" s="49"/>
      <c r="BCR809" s="49"/>
      <c r="BCS809" s="49"/>
      <c r="BCT809" s="49"/>
      <c r="BCU809" s="49"/>
      <c r="BCV809" s="49"/>
      <c r="BCW809" s="49"/>
      <c r="BCX809" s="49"/>
      <c r="BCY809" s="49"/>
      <c r="BCZ809" s="49"/>
      <c r="BDA809" s="49"/>
      <c r="BDB809" s="49"/>
      <c r="BDC809" s="49"/>
      <c r="BDD809" s="49"/>
      <c r="BDE809" s="49"/>
      <c r="BDF809" s="49"/>
      <c r="BDG809" s="49"/>
      <c r="BDH809" s="49"/>
      <c r="BDI809" s="49"/>
      <c r="BDJ809" s="49"/>
      <c r="BDK809" s="49"/>
      <c r="BDL809" s="49"/>
      <c r="BDM809" s="49"/>
      <c r="BDN809" s="49"/>
      <c r="BDO809" s="49"/>
      <c r="BDP809" s="49"/>
      <c r="BDQ809" s="49"/>
      <c r="BDR809" s="49"/>
      <c r="BDS809" s="49"/>
      <c r="BDT809" s="49"/>
      <c r="BDU809" s="49"/>
      <c r="BDV809" s="49"/>
      <c r="BDW809" s="49"/>
      <c r="BDX809" s="49"/>
      <c r="BDY809" s="49"/>
      <c r="BDZ809" s="49"/>
      <c r="BEA809" s="49"/>
      <c r="BEB809" s="49"/>
      <c r="BEC809" s="49"/>
      <c r="BED809" s="49"/>
      <c r="BEE809" s="49"/>
      <c r="BEF809" s="49"/>
      <c r="BEG809" s="49"/>
      <c r="BEH809" s="49"/>
      <c r="BEI809" s="49"/>
      <c r="BEJ809" s="49"/>
      <c r="BEK809" s="49"/>
      <c r="BEL809" s="49"/>
      <c r="BEM809" s="49"/>
      <c r="BEN809" s="49"/>
      <c r="BEO809" s="49"/>
      <c r="BEP809" s="49"/>
      <c r="BEQ809" s="49"/>
      <c r="BER809" s="49"/>
      <c r="BES809" s="49"/>
      <c r="BET809" s="49"/>
      <c r="BEU809" s="49"/>
      <c r="BEV809" s="49"/>
      <c r="BEW809" s="49"/>
      <c r="BEX809" s="49"/>
      <c r="BEY809" s="49"/>
      <c r="BEZ809" s="49"/>
      <c r="BFA809" s="49"/>
      <c r="BFB809" s="49"/>
      <c r="BFC809" s="49"/>
      <c r="BFD809" s="49"/>
      <c r="BFE809" s="49"/>
      <c r="BFF809" s="49"/>
      <c r="BFG809" s="49"/>
      <c r="BFH809" s="49"/>
      <c r="BFI809" s="49"/>
      <c r="BFJ809" s="49"/>
      <c r="BFK809" s="49"/>
      <c r="BFL809" s="49"/>
      <c r="BFM809" s="49"/>
      <c r="BFN809" s="49"/>
      <c r="BFO809" s="49"/>
      <c r="BFP809" s="49"/>
      <c r="BFQ809" s="49"/>
      <c r="BFR809" s="49"/>
      <c r="BFS809" s="49"/>
      <c r="BFT809" s="49"/>
      <c r="BFU809" s="49"/>
      <c r="BFV809" s="49"/>
      <c r="BFW809" s="49"/>
      <c r="BFX809" s="49"/>
      <c r="BFY809" s="49"/>
      <c r="BFZ809" s="49"/>
      <c r="BGA809" s="49"/>
      <c r="BGB809" s="49"/>
      <c r="BGC809" s="49"/>
      <c r="BGD809" s="49"/>
      <c r="BGE809" s="49"/>
      <c r="BGF809" s="49"/>
      <c r="BGG809" s="49"/>
      <c r="BGH809" s="49"/>
      <c r="BGI809" s="49"/>
      <c r="BGJ809" s="49"/>
      <c r="BGK809" s="49"/>
      <c r="BGL809" s="49"/>
      <c r="BGM809" s="49"/>
      <c r="BGN809" s="49"/>
      <c r="BGO809" s="49"/>
      <c r="BGP809" s="49"/>
      <c r="BGQ809" s="49"/>
      <c r="BGR809" s="49"/>
      <c r="BGS809" s="49"/>
      <c r="BGT809" s="49"/>
      <c r="BGU809" s="49"/>
      <c r="BGV809" s="49"/>
      <c r="BGW809" s="49"/>
      <c r="BGX809" s="49"/>
      <c r="BGY809" s="49"/>
      <c r="BGZ809" s="49"/>
      <c r="BHA809" s="49"/>
      <c r="BHB809" s="49"/>
      <c r="BHC809" s="49"/>
      <c r="BHD809" s="49"/>
      <c r="BHE809" s="49"/>
      <c r="BHF809" s="49"/>
      <c r="BHG809" s="49"/>
      <c r="BHH809" s="49"/>
      <c r="BHI809" s="49"/>
      <c r="BHJ809" s="49"/>
      <c r="BHK809" s="49"/>
      <c r="BHL809" s="49"/>
      <c r="BHM809" s="49"/>
      <c r="BHN809" s="49"/>
      <c r="BHO809" s="49"/>
      <c r="BHP809" s="49"/>
      <c r="BHQ809" s="49"/>
      <c r="BHR809" s="49"/>
      <c r="BHS809" s="49"/>
      <c r="BHT809" s="49"/>
      <c r="BHU809" s="49"/>
      <c r="BHV809" s="49"/>
      <c r="BHW809" s="49"/>
      <c r="BHX809" s="49"/>
      <c r="BHY809" s="49"/>
      <c r="BHZ809" s="49"/>
      <c r="BIA809" s="49"/>
      <c r="BIB809" s="49"/>
      <c r="BIC809" s="49"/>
      <c r="BID809" s="49"/>
      <c r="BIE809" s="49"/>
      <c r="BIF809" s="49"/>
      <c r="BIG809" s="49"/>
      <c r="BIH809" s="49"/>
      <c r="BII809" s="49"/>
      <c r="BIJ809" s="49"/>
      <c r="BIK809" s="49"/>
      <c r="BIL809" s="49"/>
      <c r="BIM809" s="49"/>
      <c r="BIN809" s="49"/>
      <c r="BIO809" s="49"/>
      <c r="BIP809" s="49"/>
      <c r="BIQ809" s="49"/>
      <c r="BIR809" s="49"/>
      <c r="BIS809" s="49"/>
      <c r="BIT809" s="49"/>
      <c r="BIU809" s="49"/>
      <c r="BIV809" s="49"/>
      <c r="BIW809" s="49"/>
      <c r="BIX809" s="49"/>
      <c r="BIY809" s="49"/>
      <c r="BIZ809" s="49"/>
      <c r="BJA809" s="49"/>
      <c r="BJB809" s="49"/>
      <c r="BJC809" s="49"/>
      <c r="BJD809" s="49"/>
      <c r="BJE809" s="49"/>
      <c r="BJF809" s="49"/>
      <c r="BJG809" s="49"/>
      <c r="BJH809" s="49"/>
      <c r="BJI809" s="49"/>
      <c r="BJJ809" s="49"/>
      <c r="BJK809" s="49"/>
      <c r="BJL809" s="49"/>
      <c r="BJM809" s="49"/>
      <c r="BJN809" s="49"/>
      <c r="BJO809" s="49"/>
      <c r="BJP809" s="49"/>
      <c r="BJQ809" s="49"/>
      <c r="BJR809" s="49"/>
      <c r="BJS809" s="49"/>
      <c r="BJT809" s="49"/>
      <c r="BJU809" s="49"/>
      <c r="BJV809" s="49"/>
      <c r="BJW809" s="49"/>
      <c r="BJX809" s="49"/>
      <c r="BJY809" s="49"/>
      <c r="BJZ809" s="49"/>
      <c r="BKA809" s="49"/>
      <c r="BKB809" s="49"/>
      <c r="BKC809" s="49"/>
      <c r="BKD809" s="49"/>
      <c r="BKE809" s="49"/>
      <c r="BKF809" s="49"/>
      <c r="BKG809" s="49"/>
      <c r="BKH809" s="49"/>
      <c r="BKI809" s="49"/>
      <c r="BKJ809" s="49"/>
      <c r="BKK809" s="49"/>
      <c r="BKL809" s="49"/>
      <c r="BKM809" s="49"/>
      <c r="BKN809" s="49"/>
      <c r="BKO809" s="49"/>
      <c r="BKP809" s="49"/>
      <c r="BKQ809" s="49"/>
      <c r="BKR809" s="49"/>
      <c r="BKS809" s="49"/>
      <c r="BKT809" s="49"/>
      <c r="BKU809" s="49"/>
      <c r="BKV809" s="49"/>
      <c r="BKW809" s="49"/>
      <c r="BKX809" s="49"/>
      <c r="BKY809" s="49"/>
      <c r="BKZ809" s="49"/>
      <c r="BLA809" s="49"/>
      <c r="BLB809" s="49"/>
      <c r="BLC809" s="49"/>
      <c r="BLD809" s="49"/>
      <c r="BLE809" s="49"/>
      <c r="BLF809" s="49"/>
      <c r="BLG809" s="49"/>
      <c r="BLH809" s="49"/>
      <c r="BLI809" s="49"/>
      <c r="BLJ809" s="49"/>
      <c r="BLK809" s="49"/>
      <c r="BLL809" s="49"/>
      <c r="BLM809" s="49"/>
      <c r="BLN809" s="49"/>
      <c r="BLO809" s="49"/>
      <c r="BLP809" s="49"/>
      <c r="BLQ809" s="49"/>
      <c r="BLR809" s="49"/>
      <c r="BLS809" s="49"/>
      <c r="BLT809" s="49"/>
      <c r="BLU809" s="49"/>
      <c r="BLV809" s="49"/>
      <c r="BLW809" s="49"/>
      <c r="BLX809" s="49"/>
      <c r="BLY809" s="49"/>
      <c r="BLZ809" s="49"/>
      <c r="BMA809" s="49"/>
      <c r="BMB809" s="49"/>
      <c r="BMC809" s="49"/>
      <c r="BMD809" s="49"/>
      <c r="BME809" s="49"/>
      <c r="BMF809" s="49"/>
      <c r="BMG809" s="49"/>
      <c r="BMH809" s="49"/>
      <c r="BMI809" s="49"/>
      <c r="BMJ809" s="49"/>
      <c r="BMK809" s="49"/>
      <c r="BML809" s="49"/>
      <c r="BMM809" s="49"/>
      <c r="BMN809" s="49"/>
      <c r="BMO809" s="49"/>
      <c r="BMP809" s="49"/>
      <c r="BMQ809" s="49"/>
      <c r="BMR809" s="49"/>
      <c r="BMS809" s="49"/>
      <c r="BMT809" s="49"/>
      <c r="BMU809" s="49"/>
      <c r="BMV809" s="49"/>
      <c r="BMW809" s="49"/>
      <c r="BMX809" s="49"/>
      <c r="BMY809" s="49"/>
      <c r="BMZ809" s="49"/>
      <c r="BNA809" s="49"/>
      <c r="BNB809" s="49"/>
      <c r="BNC809" s="49"/>
      <c r="BND809" s="49"/>
      <c r="BNE809" s="49"/>
      <c r="BNF809" s="49"/>
      <c r="BNG809" s="49"/>
      <c r="BNH809" s="49"/>
      <c r="BNI809" s="49"/>
      <c r="BNJ809" s="49"/>
      <c r="BNK809" s="49"/>
      <c r="BNL809" s="49"/>
      <c r="BNM809" s="49"/>
      <c r="BNN809" s="49"/>
      <c r="BNO809" s="49"/>
      <c r="BNP809" s="49"/>
      <c r="BNQ809" s="49"/>
      <c r="BNR809" s="49"/>
      <c r="BNS809" s="49"/>
      <c r="BNT809" s="49"/>
      <c r="BNU809" s="49"/>
      <c r="BNV809" s="49"/>
      <c r="BNW809" s="49"/>
      <c r="BNX809" s="49"/>
      <c r="BNY809" s="49"/>
      <c r="BNZ809" s="49"/>
      <c r="BOA809" s="49"/>
      <c r="BOB809" s="49"/>
      <c r="BOC809" s="49"/>
      <c r="BOD809" s="49"/>
      <c r="BOE809" s="49"/>
      <c r="BOF809" s="49"/>
      <c r="BOG809" s="49"/>
      <c r="BOH809" s="49"/>
      <c r="BOI809" s="49"/>
      <c r="BOJ809" s="49"/>
      <c r="BOK809" s="49"/>
      <c r="BOL809" s="49"/>
      <c r="BOM809" s="49"/>
      <c r="BON809" s="49"/>
      <c r="BOO809" s="49"/>
      <c r="BOP809" s="49"/>
      <c r="BOQ809" s="49"/>
      <c r="BOR809" s="49"/>
      <c r="BOS809" s="49"/>
      <c r="BOT809" s="49"/>
      <c r="BOU809" s="49"/>
      <c r="BOV809" s="49"/>
      <c r="BOW809" s="49"/>
      <c r="BOX809" s="49"/>
      <c r="BOY809" s="49"/>
      <c r="BOZ809" s="49"/>
      <c r="BPA809" s="49"/>
      <c r="BPB809" s="49"/>
      <c r="BPC809" s="49"/>
      <c r="BPD809" s="49"/>
      <c r="BPE809" s="49"/>
      <c r="BPF809" s="49"/>
      <c r="BPG809" s="49"/>
      <c r="BPH809" s="49"/>
      <c r="BPI809" s="49"/>
      <c r="BPJ809" s="49"/>
      <c r="BPK809" s="49"/>
      <c r="BPL809" s="49"/>
      <c r="BPM809" s="49"/>
      <c r="BPN809" s="49"/>
      <c r="BPO809" s="49"/>
      <c r="BPP809" s="49"/>
      <c r="BPQ809" s="49"/>
      <c r="BPR809" s="49"/>
      <c r="BPS809" s="49"/>
      <c r="BPT809" s="49"/>
      <c r="BPU809" s="49"/>
      <c r="BPV809" s="49"/>
      <c r="BPW809" s="49"/>
      <c r="BPX809" s="49"/>
      <c r="BPY809" s="49"/>
      <c r="BPZ809" s="49"/>
      <c r="BQA809" s="49"/>
      <c r="BQB809" s="49"/>
      <c r="BQC809" s="49"/>
      <c r="BQD809" s="49"/>
      <c r="BQE809" s="49"/>
      <c r="BQF809" s="49"/>
      <c r="BQG809" s="49"/>
      <c r="BQH809" s="49"/>
      <c r="BQI809" s="49"/>
      <c r="BQJ809" s="49"/>
      <c r="BQK809" s="49"/>
      <c r="BQL809" s="49"/>
      <c r="BQM809" s="49"/>
      <c r="BQN809" s="49"/>
      <c r="BQO809" s="49"/>
      <c r="BQP809" s="49"/>
      <c r="BQQ809" s="49"/>
      <c r="BQR809" s="49"/>
      <c r="BQS809" s="49"/>
      <c r="BQT809" s="49"/>
      <c r="BQU809" s="49"/>
      <c r="BQV809" s="49"/>
      <c r="BQW809" s="49"/>
      <c r="BQX809" s="49"/>
      <c r="BQY809" s="49"/>
      <c r="BQZ809" s="49"/>
      <c r="BRA809" s="49"/>
      <c r="BRB809" s="49"/>
      <c r="BRC809" s="49"/>
      <c r="BRD809" s="49"/>
      <c r="BRE809" s="49"/>
      <c r="BRF809" s="49"/>
      <c r="BRG809" s="49"/>
      <c r="BRH809" s="49"/>
      <c r="BRI809" s="49"/>
      <c r="BRJ809" s="49"/>
      <c r="BRK809" s="49"/>
      <c r="BRL809" s="49"/>
      <c r="BRM809" s="49"/>
      <c r="BRN809" s="49"/>
      <c r="BRO809" s="49"/>
      <c r="BRP809" s="49"/>
      <c r="BRQ809" s="49"/>
      <c r="BRR809" s="49"/>
      <c r="BRS809" s="49"/>
      <c r="BRT809" s="49"/>
      <c r="BRU809" s="49"/>
      <c r="BRV809" s="49"/>
      <c r="BRW809" s="49"/>
      <c r="BRX809" s="49"/>
      <c r="BRY809" s="49"/>
      <c r="BRZ809" s="49"/>
      <c r="BSA809" s="49"/>
      <c r="BSB809" s="49"/>
      <c r="BSC809" s="49"/>
      <c r="BSD809" s="49"/>
      <c r="BSE809" s="49"/>
      <c r="BSF809" s="49"/>
      <c r="BSG809" s="49"/>
      <c r="BSH809" s="49"/>
      <c r="BSI809" s="49"/>
      <c r="BSJ809" s="49"/>
      <c r="BSK809" s="49"/>
      <c r="BSL809" s="49"/>
      <c r="BSM809" s="49"/>
      <c r="BSN809" s="49"/>
      <c r="BSO809" s="49"/>
      <c r="BSP809" s="49"/>
      <c r="BSQ809" s="49"/>
      <c r="BSR809" s="49"/>
      <c r="BSS809" s="49"/>
      <c r="BST809" s="49"/>
      <c r="BSU809" s="49"/>
      <c r="BSV809" s="49"/>
      <c r="BSW809" s="49"/>
      <c r="BSX809" s="49"/>
      <c r="BSY809" s="49"/>
      <c r="BSZ809" s="49"/>
      <c r="BTA809" s="49"/>
      <c r="BTB809" s="49"/>
      <c r="BTC809" s="49"/>
      <c r="BTD809" s="49"/>
      <c r="BTE809" s="49"/>
      <c r="BTF809" s="49"/>
      <c r="BTG809" s="49"/>
      <c r="BTH809" s="49"/>
      <c r="BTI809" s="49"/>
      <c r="BTJ809" s="49"/>
      <c r="BTK809" s="49"/>
      <c r="BTL809" s="49"/>
      <c r="BTM809" s="49"/>
      <c r="BTN809" s="49"/>
      <c r="BTO809" s="49"/>
      <c r="BTP809" s="49"/>
      <c r="BTQ809" s="49"/>
      <c r="BTR809" s="49"/>
      <c r="BTS809" s="49"/>
      <c r="BTT809" s="49"/>
      <c r="BTU809" s="49"/>
      <c r="BTV809" s="49"/>
      <c r="BTW809" s="49"/>
      <c r="BTX809" s="49"/>
      <c r="BTY809" s="49"/>
      <c r="BTZ809" s="49"/>
      <c r="BUA809" s="49"/>
      <c r="BUB809" s="49"/>
      <c r="BUC809" s="49"/>
      <c r="BUD809" s="49"/>
      <c r="BUE809" s="49"/>
      <c r="BUF809" s="49"/>
      <c r="BUG809" s="49"/>
      <c r="BUH809" s="49"/>
      <c r="BUI809" s="49"/>
      <c r="BUJ809" s="49"/>
      <c r="BUK809" s="49"/>
      <c r="BUL809" s="49"/>
      <c r="BUM809" s="49"/>
      <c r="BUN809" s="49"/>
      <c r="BUO809" s="49"/>
      <c r="BUP809" s="49"/>
      <c r="BUQ809" s="49"/>
      <c r="BUR809" s="49"/>
      <c r="BUS809" s="49"/>
      <c r="BUT809" s="49"/>
      <c r="BUU809" s="49"/>
      <c r="BUV809" s="49"/>
      <c r="BUW809" s="49"/>
      <c r="BUX809" s="49"/>
      <c r="BUY809" s="49"/>
      <c r="BUZ809" s="49"/>
      <c r="BVA809" s="49"/>
      <c r="BVB809" s="49"/>
      <c r="BVC809" s="49"/>
      <c r="BVD809" s="49"/>
      <c r="BVE809" s="49"/>
      <c r="BVF809" s="49"/>
      <c r="BVG809" s="49"/>
      <c r="BVH809" s="49"/>
      <c r="BVI809" s="49"/>
      <c r="BVJ809" s="49"/>
      <c r="BVK809" s="49"/>
      <c r="BVL809" s="49"/>
      <c r="BVM809" s="49"/>
      <c r="BVN809" s="49"/>
      <c r="BVO809" s="49"/>
      <c r="BVP809" s="49"/>
      <c r="BVQ809" s="49"/>
      <c r="BVR809" s="49"/>
      <c r="BVS809" s="49"/>
      <c r="BVT809" s="49"/>
      <c r="BVU809" s="49"/>
      <c r="BVV809" s="49"/>
      <c r="BVW809" s="49"/>
      <c r="BVX809" s="49"/>
      <c r="BVY809" s="49"/>
      <c r="BVZ809" s="49"/>
      <c r="BWA809" s="49"/>
      <c r="BWB809" s="49"/>
      <c r="BWC809" s="49"/>
      <c r="BWD809" s="49"/>
      <c r="BWE809" s="49"/>
      <c r="BWF809" s="49"/>
      <c r="BWG809" s="49"/>
      <c r="BWH809" s="49"/>
      <c r="BWI809" s="49"/>
      <c r="BWJ809" s="49"/>
      <c r="BWK809" s="49"/>
      <c r="BWL809" s="49"/>
      <c r="BWM809" s="49"/>
      <c r="BWN809" s="49"/>
      <c r="BWO809" s="49"/>
      <c r="BWP809" s="49"/>
      <c r="BWQ809" s="49"/>
      <c r="BWR809" s="49"/>
      <c r="BWS809" s="49"/>
      <c r="BWT809" s="49"/>
      <c r="BWU809" s="49"/>
      <c r="BWV809" s="49"/>
      <c r="BWW809" s="49"/>
      <c r="BWX809" s="49"/>
      <c r="BWY809" s="49"/>
      <c r="BWZ809" s="49"/>
      <c r="BXA809" s="49"/>
      <c r="BXB809" s="49"/>
      <c r="BXC809" s="49"/>
      <c r="BXD809" s="49"/>
      <c r="BXE809" s="49"/>
      <c r="BXF809" s="49"/>
      <c r="BXG809" s="49"/>
      <c r="BXH809" s="49"/>
      <c r="BXI809" s="49"/>
      <c r="BXJ809" s="49"/>
      <c r="BXK809" s="49"/>
      <c r="BXL809" s="49"/>
      <c r="BXM809" s="49"/>
      <c r="BXN809" s="49"/>
      <c r="BXO809" s="49"/>
      <c r="BXP809" s="49"/>
      <c r="BXQ809" s="49"/>
      <c r="BXR809" s="49"/>
      <c r="BXS809" s="49"/>
      <c r="BXT809" s="49"/>
      <c r="BXU809" s="49"/>
      <c r="BXV809" s="49"/>
      <c r="BXW809" s="49"/>
      <c r="BXX809" s="49"/>
      <c r="BXY809" s="49"/>
      <c r="BXZ809" s="49"/>
      <c r="BYA809" s="49"/>
      <c r="BYB809" s="49"/>
      <c r="BYC809" s="49"/>
      <c r="BYD809" s="49"/>
      <c r="BYE809" s="49"/>
      <c r="BYF809" s="49"/>
      <c r="BYG809" s="49"/>
      <c r="BYH809" s="49"/>
      <c r="BYI809" s="49"/>
      <c r="BYJ809" s="49"/>
      <c r="BYK809" s="49"/>
      <c r="BYL809" s="49"/>
      <c r="BYM809" s="49"/>
      <c r="BYN809" s="49"/>
      <c r="BYO809" s="49"/>
      <c r="BYP809" s="49"/>
      <c r="BYQ809" s="49"/>
      <c r="BYR809" s="49"/>
      <c r="BYS809" s="49"/>
      <c r="BYT809" s="49"/>
      <c r="BYU809" s="49"/>
      <c r="BYV809" s="49"/>
      <c r="BYW809" s="49"/>
      <c r="BYX809" s="49"/>
      <c r="BYY809" s="49"/>
      <c r="BYZ809" s="49"/>
      <c r="BZA809" s="49"/>
      <c r="BZB809" s="49"/>
      <c r="BZC809" s="49"/>
      <c r="BZD809" s="49"/>
      <c r="BZE809" s="49"/>
      <c r="BZF809" s="49"/>
      <c r="BZG809" s="49"/>
      <c r="BZH809" s="49"/>
      <c r="BZI809" s="49"/>
      <c r="BZJ809" s="49"/>
      <c r="BZK809" s="49"/>
      <c r="BZL809" s="49"/>
      <c r="BZM809" s="49"/>
      <c r="BZN809" s="49"/>
      <c r="BZO809" s="49"/>
      <c r="BZP809" s="49"/>
      <c r="BZQ809" s="49"/>
      <c r="BZR809" s="49"/>
      <c r="BZS809" s="49"/>
      <c r="BZT809" s="49"/>
      <c r="BZU809" s="49"/>
      <c r="BZV809" s="49"/>
      <c r="BZW809" s="49"/>
      <c r="BZX809" s="49"/>
      <c r="BZY809" s="49"/>
      <c r="BZZ809" s="49"/>
      <c r="CAA809" s="49"/>
      <c r="CAB809" s="49"/>
      <c r="CAC809" s="49"/>
      <c r="CAD809" s="49"/>
      <c r="CAE809" s="49"/>
      <c r="CAF809" s="49"/>
      <c r="CAG809" s="49"/>
      <c r="CAH809" s="49"/>
      <c r="CAI809" s="49"/>
      <c r="CAJ809" s="49"/>
      <c r="CAK809" s="49"/>
      <c r="CAL809" s="49"/>
      <c r="CAM809" s="49"/>
      <c r="CAN809" s="49"/>
      <c r="CAO809" s="49"/>
      <c r="CAP809" s="49"/>
      <c r="CAQ809" s="49"/>
      <c r="CAR809" s="49"/>
      <c r="CAS809" s="49"/>
      <c r="CAT809" s="49"/>
      <c r="CAU809" s="49"/>
      <c r="CAV809" s="49"/>
      <c r="CAW809" s="49"/>
      <c r="CAX809" s="49"/>
      <c r="CAY809" s="49"/>
      <c r="CAZ809" s="49"/>
      <c r="CBA809" s="49"/>
      <c r="CBB809" s="49"/>
      <c r="CBC809" s="49"/>
      <c r="CBD809" s="49"/>
      <c r="CBE809" s="49"/>
      <c r="CBF809" s="49"/>
      <c r="CBG809" s="49"/>
      <c r="CBH809" s="49"/>
      <c r="CBI809" s="49"/>
      <c r="CBJ809" s="49"/>
      <c r="CBK809" s="49"/>
      <c r="CBL809" s="49"/>
      <c r="CBM809" s="49"/>
      <c r="CBN809" s="49"/>
      <c r="CBO809" s="49"/>
      <c r="CBP809" s="49"/>
      <c r="CBQ809" s="49"/>
      <c r="CBR809" s="49"/>
      <c r="CBS809" s="49"/>
      <c r="CBT809" s="49"/>
      <c r="CBU809" s="49"/>
      <c r="CBV809" s="49"/>
      <c r="CBW809" s="49"/>
      <c r="CBX809" s="49"/>
      <c r="CBY809" s="49"/>
      <c r="CBZ809" s="49"/>
      <c r="CCA809" s="49"/>
      <c r="CCB809" s="49"/>
      <c r="CCC809" s="49"/>
      <c r="CCD809" s="49"/>
      <c r="CCE809" s="49"/>
      <c r="CCF809" s="49"/>
      <c r="CCG809" s="49"/>
      <c r="CCH809" s="49"/>
      <c r="CCI809" s="49"/>
      <c r="CCJ809" s="49"/>
      <c r="CCK809" s="49"/>
      <c r="CCL809" s="49"/>
      <c r="CCM809" s="49"/>
      <c r="CCN809" s="49"/>
      <c r="CCO809" s="49"/>
      <c r="CCP809" s="49"/>
      <c r="CCQ809" s="49"/>
      <c r="CCR809" s="49"/>
      <c r="CCS809" s="49"/>
      <c r="CCT809" s="49"/>
      <c r="CCU809" s="49"/>
      <c r="CCV809" s="49"/>
      <c r="CCW809" s="49"/>
      <c r="CCX809" s="49"/>
      <c r="CCY809" s="49"/>
      <c r="CCZ809" s="49"/>
      <c r="CDA809" s="49"/>
      <c r="CDB809" s="49"/>
      <c r="CDC809" s="49"/>
      <c r="CDD809" s="49"/>
      <c r="CDE809" s="49"/>
      <c r="CDF809" s="49"/>
      <c r="CDG809" s="49"/>
      <c r="CDH809" s="49"/>
      <c r="CDI809" s="49"/>
      <c r="CDJ809" s="49"/>
      <c r="CDK809" s="49"/>
      <c r="CDL809" s="49"/>
      <c r="CDM809" s="49"/>
      <c r="CDN809" s="49"/>
      <c r="CDO809" s="49"/>
      <c r="CDP809" s="49"/>
      <c r="CDQ809" s="49"/>
      <c r="CDR809" s="49"/>
      <c r="CDS809" s="49"/>
      <c r="CDT809" s="49"/>
      <c r="CDU809" s="49"/>
      <c r="CDV809" s="49"/>
      <c r="CDW809" s="49"/>
      <c r="CDX809" s="49"/>
      <c r="CDY809" s="49"/>
      <c r="CDZ809" s="49"/>
      <c r="CEA809" s="49"/>
      <c r="CEB809" s="49"/>
      <c r="CEC809" s="49"/>
      <c r="CED809" s="49"/>
      <c r="CEE809" s="49"/>
      <c r="CEF809" s="49"/>
      <c r="CEG809" s="49"/>
      <c r="CEH809" s="49"/>
      <c r="CEI809" s="49"/>
      <c r="CEJ809" s="49"/>
      <c r="CEK809" s="49"/>
      <c r="CEL809" s="49"/>
      <c r="CEM809" s="49"/>
      <c r="CEN809" s="49"/>
      <c r="CEO809" s="49"/>
      <c r="CEP809" s="49"/>
      <c r="CEQ809" s="49"/>
      <c r="CER809" s="49"/>
      <c r="CES809" s="49"/>
      <c r="CET809" s="49"/>
      <c r="CEU809" s="49"/>
      <c r="CEV809" s="49"/>
      <c r="CEW809" s="49"/>
      <c r="CEX809" s="49"/>
      <c r="CEY809" s="49"/>
      <c r="CEZ809" s="49"/>
      <c r="CFA809" s="49"/>
      <c r="CFB809" s="49"/>
      <c r="CFC809" s="49"/>
      <c r="CFD809" s="49"/>
      <c r="CFE809" s="49"/>
      <c r="CFF809" s="49"/>
      <c r="CFG809" s="49"/>
      <c r="CFH809" s="49"/>
      <c r="CFI809" s="49"/>
      <c r="CFJ809" s="49"/>
      <c r="CFK809" s="49"/>
      <c r="CFL809" s="49"/>
      <c r="CFM809" s="49"/>
      <c r="CFN809" s="49"/>
      <c r="CFO809" s="49"/>
      <c r="CFP809" s="49"/>
      <c r="CFQ809" s="49"/>
      <c r="CFR809" s="49"/>
      <c r="CFS809" s="49"/>
      <c r="CFT809" s="49"/>
      <c r="CFU809" s="49"/>
      <c r="CFV809" s="49"/>
      <c r="CFW809" s="49"/>
      <c r="CFX809" s="49"/>
      <c r="CFY809" s="49"/>
      <c r="CFZ809" s="49"/>
      <c r="CGA809" s="49"/>
      <c r="CGB809" s="49"/>
      <c r="CGC809" s="49"/>
      <c r="CGD809" s="49"/>
      <c r="CGE809" s="49"/>
      <c r="CGF809" s="49"/>
      <c r="CGG809" s="49"/>
      <c r="CGH809" s="49"/>
      <c r="CGI809" s="49"/>
      <c r="CGJ809" s="49"/>
      <c r="CGK809" s="49"/>
      <c r="CGL809" s="49"/>
      <c r="CGM809" s="49"/>
      <c r="CGN809" s="49"/>
      <c r="CGO809" s="49"/>
      <c r="CGP809" s="49"/>
      <c r="CGQ809" s="49"/>
      <c r="CGR809" s="49"/>
      <c r="CGS809" s="49"/>
      <c r="CGT809" s="49"/>
      <c r="CGU809" s="49"/>
      <c r="CGV809" s="49"/>
      <c r="CGW809" s="49"/>
      <c r="CGX809" s="49"/>
      <c r="CGY809" s="49"/>
      <c r="CGZ809" s="49"/>
      <c r="CHA809" s="49"/>
      <c r="CHB809" s="49"/>
      <c r="CHC809" s="49"/>
      <c r="CHD809" s="49"/>
      <c r="CHE809" s="49"/>
      <c r="CHF809" s="49"/>
      <c r="CHG809" s="49"/>
      <c r="CHH809" s="49"/>
      <c r="CHI809" s="49"/>
      <c r="CHJ809" s="49"/>
      <c r="CHK809" s="49"/>
      <c r="CHL809" s="49"/>
      <c r="CHM809" s="49"/>
      <c r="CHN809" s="49"/>
      <c r="CHO809" s="49"/>
      <c r="CHP809" s="49"/>
      <c r="CHQ809" s="49"/>
      <c r="CHR809" s="49"/>
      <c r="CHS809" s="49"/>
      <c r="CHT809" s="49"/>
      <c r="CHU809" s="49"/>
      <c r="CHV809" s="49"/>
      <c r="CHW809" s="49"/>
      <c r="CHX809" s="49"/>
      <c r="CHY809" s="49"/>
      <c r="CHZ809" s="49"/>
      <c r="CIA809" s="49"/>
      <c r="CIB809" s="49"/>
      <c r="CIC809" s="49"/>
      <c r="CID809" s="49"/>
      <c r="CIE809" s="49"/>
      <c r="CIF809" s="49"/>
      <c r="CIG809" s="49"/>
      <c r="CIH809" s="49"/>
      <c r="CII809" s="49"/>
      <c r="CIJ809" s="49"/>
      <c r="CIK809" s="49"/>
      <c r="CIL809" s="49"/>
      <c r="CIM809" s="49"/>
      <c r="CIN809" s="49"/>
      <c r="CIO809" s="49"/>
      <c r="CIP809" s="49"/>
      <c r="CIQ809" s="49"/>
      <c r="CIR809" s="49"/>
      <c r="CIS809" s="49"/>
      <c r="CIT809" s="49"/>
      <c r="CIU809" s="49"/>
      <c r="CIV809" s="49"/>
      <c r="CIW809" s="49"/>
      <c r="CIX809" s="49"/>
      <c r="CIY809" s="49"/>
      <c r="CIZ809" s="49"/>
      <c r="CJA809" s="49"/>
      <c r="CJB809" s="49"/>
      <c r="CJC809" s="49"/>
      <c r="CJD809" s="49"/>
      <c r="CJE809" s="49"/>
      <c r="CJF809" s="49"/>
      <c r="CJG809" s="49"/>
      <c r="CJH809" s="49"/>
      <c r="CJI809" s="49"/>
      <c r="CJJ809" s="49"/>
      <c r="CJK809" s="49"/>
      <c r="CJL809" s="49"/>
      <c r="CJM809" s="49"/>
      <c r="CJN809" s="49"/>
      <c r="CJO809" s="49"/>
      <c r="CJP809" s="49"/>
      <c r="CJQ809" s="49"/>
      <c r="CJR809" s="49"/>
      <c r="CJS809" s="49"/>
      <c r="CJT809" s="49"/>
      <c r="CJU809" s="49"/>
      <c r="CJV809" s="49"/>
      <c r="CJW809" s="49"/>
      <c r="CJX809" s="49"/>
      <c r="CJY809" s="49"/>
      <c r="CJZ809" s="49"/>
      <c r="CKA809" s="49"/>
      <c r="CKB809" s="49"/>
      <c r="CKC809" s="49"/>
      <c r="CKD809" s="49"/>
      <c r="CKE809" s="49"/>
      <c r="CKF809" s="49"/>
      <c r="CKG809" s="49"/>
      <c r="CKH809" s="49"/>
      <c r="CKI809" s="49"/>
      <c r="CKJ809" s="49"/>
      <c r="CKK809" s="49"/>
      <c r="CKL809" s="49"/>
      <c r="CKM809" s="49"/>
      <c r="CKN809" s="49"/>
      <c r="CKO809" s="49"/>
      <c r="CKP809" s="49"/>
      <c r="CKQ809" s="49"/>
      <c r="CKR809" s="49"/>
      <c r="CKS809" s="49"/>
      <c r="CKT809" s="49"/>
      <c r="CKU809" s="49"/>
      <c r="CKV809" s="49"/>
      <c r="CKW809" s="49"/>
      <c r="CKX809" s="49"/>
      <c r="CKY809" s="49"/>
      <c r="CKZ809" s="49"/>
      <c r="CLA809" s="49"/>
      <c r="CLB809" s="49"/>
      <c r="CLC809" s="49"/>
      <c r="CLD809" s="49"/>
      <c r="CLE809" s="49"/>
      <c r="CLF809" s="49"/>
      <c r="CLG809" s="49"/>
      <c r="CLH809" s="49"/>
      <c r="CLI809" s="49"/>
      <c r="CLJ809" s="49"/>
      <c r="CLK809" s="49"/>
      <c r="CLL809" s="49"/>
      <c r="CLM809" s="49"/>
      <c r="CLN809" s="49"/>
      <c r="CLO809" s="49"/>
      <c r="CLP809" s="49"/>
      <c r="CLQ809" s="49"/>
      <c r="CLR809" s="49"/>
      <c r="CLS809" s="49"/>
      <c r="CLT809" s="49"/>
      <c r="CLU809" s="49"/>
      <c r="CLV809" s="49"/>
      <c r="CLW809" s="49"/>
      <c r="CLX809" s="49"/>
      <c r="CLY809" s="49"/>
      <c r="CLZ809" s="49"/>
      <c r="CMA809" s="49"/>
      <c r="CMB809" s="49"/>
      <c r="CMC809" s="49"/>
      <c r="CMD809" s="49"/>
      <c r="CME809" s="49"/>
      <c r="CMF809" s="49"/>
      <c r="CMG809" s="49"/>
      <c r="CMH809" s="49"/>
      <c r="CMI809" s="49"/>
      <c r="CMJ809" s="49"/>
      <c r="CMK809" s="49"/>
      <c r="CML809" s="49"/>
      <c r="CMM809" s="49"/>
      <c r="CMN809" s="49"/>
      <c r="CMO809" s="49"/>
      <c r="CMP809" s="49"/>
      <c r="CMQ809" s="49"/>
      <c r="CMR809" s="49"/>
      <c r="CMS809" s="49"/>
      <c r="CMT809" s="49"/>
      <c r="CMU809" s="49"/>
      <c r="CMV809" s="49"/>
      <c r="CMW809" s="49"/>
      <c r="CMX809" s="49"/>
      <c r="CMY809" s="49"/>
      <c r="CMZ809" s="49"/>
      <c r="CNA809" s="49"/>
      <c r="CNB809" s="49"/>
      <c r="CNC809" s="49"/>
      <c r="CND809" s="49"/>
      <c r="CNE809" s="49"/>
      <c r="CNF809" s="49"/>
      <c r="CNG809" s="49"/>
      <c r="CNH809" s="49"/>
      <c r="CNI809" s="49"/>
      <c r="CNJ809" s="49"/>
      <c r="CNK809" s="49"/>
      <c r="CNL809" s="49"/>
      <c r="CNM809" s="49"/>
      <c r="CNN809" s="49"/>
      <c r="CNO809" s="49"/>
      <c r="CNP809" s="49"/>
      <c r="CNQ809" s="49"/>
      <c r="CNR809" s="49"/>
      <c r="CNS809" s="49"/>
      <c r="CNT809" s="49"/>
      <c r="CNU809" s="49"/>
      <c r="CNV809" s="49"/>
      <c r="CNW809" s="49"/>
      <c r="CNX809" s="49"/>
      <c r="CNY809" s="49"/>
      <c r="CNZ809" s="49"/>
      <c r="COA809" s="49"/>
      <c r="COB809" s="49"/>
      <c r="COC809" s="49"/>
      <c r="COD809" s="49"/>
      <c r="COE809" s="49"/>
      <c r="COF809" s="49"/>
      <c r="COG809" s="49"/>
      <c r="COH809" s="49"/>
      <c r="COI809" s="49"/>
      <c r="COJ809" s="49"/>
      <c r="COK809" s="49"/>
      <c r="COL809" s="49"/>
      <c r="COM809" s="49"/>
      <c r="CON809" s="49"/>
      <c r="COO809" s="49"/>
      <c r="COP809" s="49"/>
      <c r="COQ809" s="49"/>
      <c r="COR809" s="49"/>
      <c r="COS809" s="49"/>
      <c r="COT809" s="49"/>
      <c r="COU809" s="49"/>
      <c r="COV809" s="49"/>
      <c r="COW809" s="49"/>
      <c r="COX809" s="49"/>
      <c r="COY809" s="49"/>
      <c r="COZ809" s="49"/>
      <c r="CPA809" s="49"/>
      <c r="CPB809" s="49"/>
      <c r="CPC809" s="49"/>
      <c r="CPD809" s="49"/>
      <c r="CPE809" s="49"/>
      <c r="CPF809" s="49"/>
      <c r="CPG809" s="49"/>
      <c r="CPH809" s="49"/>
      <c r="CPI809" s="49"/>
      <c r="CPJ809" s="49"/>
      <c r="CPK809" s="49"/>
      <c r="CPL809" s="49"/>
      <c r="CPM809" s="49"/>
      <c r="CPN809" s="49"/>
      <c r="CPO809" s="49"/>
      <c r="CPP809" s="49"/>
      <c r="CPQ809" s="49"/>
      <c r="CPR809" s="49"/>
      <c r="CPS809" s="49"/>
      <c r="CPT809" s="49"/>
      <c r="CPU809" s="49"/>
      <c r="CPV809" s="49"/>
      <c r="CPW809" s="49"/>
      <c r="CPX809" s="49"/>
      <c r="CPY809" s="49"/>
      <c r="CPZ809" s="49"/>
      <c r="CQA809" s="49"/>
      <c r="CQB809" s="49"/>
      <c r="CQC809" s="49"/>
      <c r="CQD809" s="49"/>
      <c r="CQE809" s="49"/>
      <c r="CQF809" s="49"/>
      <c r="CQG809" s="49"/>
      <c r="CQH809" s="49"/>
      <c r="CQI809" s="49"/>
      <c r="CQJ809" s="49"/>
      <c r="CQK809" s="49"/>
      <c r="CQL809" s="49"/>
      <c r="CQM809" s="49"/>
      <c r="CQN809" s="49"/>
      <c r="CQO809" s="49"/>
      <c r="CQP809" s="49"/>
      <c r="CQQ809" s="49"/>
      <c r="CQR809" s="49"/>
      <c r="CQS809" s="49"/>
      <c r="CQT809" s="49"/>
      <c r="CQU809" s="49"/>
      <c r="CQV809" s="49"/>
      <c r="CQW809" s="49"/>
      <c r="CQX809" s="49"/>
      <c r="CQY809" s="49"/>
      <c r="CQZ809" s="49"/>
      <c r="CRA809" s="49"/>
      <c r="CRB809" s="49"/>
      <c r="CRC809" s="49"/>
      <c r="CRD809" s="49"/>
      <c r="CRE809" s="49"/>
      <c r="CRF809" s="49"/>
      <c r="CRG809" s="49"/>
      <c r="CRH809" s="49"/>
      <c r="CRI809" s="49"/>
      <c r="CRJ809" s="49"/>
      <c r="CRK809" s="49"/>
      <c r="CRL809" s="49"/>
      <c r="CRM809" s="49"/>
      <c r="CRN809" s="49"/>
      <c r="CRO809" s="49"/>
      <c r="CRP809" s="49"/>
      <c r="CRQ809" s="49"/>
      <c r="CRR809" s="49"/>
      <c r="CRS809" s="49"/>
      <c r="CRT809" s="49"/>
      <c r="CRU809" s="49"/>
      <c r="CRV809" s="49"/>
      <c r="CRW809" s="49"/>
      <c r="CRX809" s="49"/>
      <c r="CRY809" s="49"/>
      <c r="CRZ809" s="49"/>
      <c r="CSA809" s="49"/>
      <c r="CSB809" s="49"/>
      <c r="CSC809" s="49"/>
      <c r="CSD809" s="49"/>
      <c r="CSE809" s="49"/>
      <c r="CSF809" s="49"/>
      <c r="CSG809" s="49"/>
      <c r="CSH809" s="49"/>
      <c r="CSI809" s="49"/>
      <c r="CSJ809" s="49"/>
      <c r="CSK809" s="49"/>
      <c r="CSL809" s="49"/>
      <c r="CSM809" s="49"/>
      <c r="CSN809" s="49"/>
      <c r="CSO809" s="49"/>
      <c r="CSP809" s="49"/>
      <c r="CSQ809" s="49"/>
      <c r="CSR809" s="49"/>
      <c r="CSS809" s="49"/>
      <c r="CST809" s="49"/>
      <c r="CSU809" s="49"/>
      <c r="CSV809" s="49"/>
      <c r="CSW809" s="49"/>
      <c r="CSX809" s="49"/>
      <c r="CSY809" s="49"/>
      <c r="CSZ809" s="49"/>
      <c r="CTA809" s="49"/>
      <c r="CTB809" s="49"/>
      <c r="CTC809" s="49"/>
      <c r="CTD809" s="49"/>
      <c r="CTE809" s="49"/>
      <c r="CTF809" s="49"/>
      <c r="CTG809" s="49"/>
      <c r="CTH809" s="49"/>
      <c r="CTI809" s="49"/>
      <c r="CTJ809" s="49"/>
      <c r="CTK809" s="49"/>
      <c r="CTL809" s="49"/>
      <c r="CTM809" s="49"/>
      <c r="CTN809" s="49"/>
      <c r="CTO809" s="49"/>
      <c r="CTP809" s="49"/>
      <c r="CTQ809" s="49"/>
      <c r="CTR809" s="49"/>
      <c r="CTS809" s="49"/>
      <c r="CTT809" s="49"/>
      <c r="CTU809" s="49"/>
      <c r="CTV809" s="49"/>
      <c r="CTW809" s="49"/>
      <c r="CTX809" s="49"/>
      <c r="CTY809" s="49"/>
      <c r="CTZ809" s="49"/>
      <c r="CUA809" s="49"/>
      <c r="CUB809" s="49"/>
      <c r="CUC809" s="49"/>
      <c r="CUD809" s="49"/>
      <c r="CUE809" s="49"/>
      <c r="CUF809" s="49"/>
      <c r="CUG809" s="49"/>
      <c r="CUH809" s="49"/>
      <c r="CUI809" s="49"/>
      <c r="CUJ809" s="49"/>
      <c r="CUK809" s="49"/>
      <c r="CUL809" s="49"/>
      <c r="CUM809" s="49"/>
      <c r="CUN809" s="49"/>
      <c r="CUO809" s="49"/>
      <c r="CUP809" s="49"/>
      <c r="CUQ809" s="49"/>
      <c r="CUR809" s="49"/>
      <c r="CUS809" s="49"/>
      <c r="CUT809" s="49"/>
      <c r="CUU809" s="49"/>
      <c r="CUV809" s="49"/>
      <c r="CUW809" s="49"/>
      <c r="CUX809" s="49"/>
      <c r="CUY809" s="49"/>
      <c r="CUZ809" s="49"/>
      <c r="CVA809" s="49"/>
      <c r="CVB809" s="49"/>
      <c r="CVC809" s="49"/>
      <c r="CVD809" s="49"/>
      <c r="CVE809" s="49"/>
      <c r="CVF809" s="49"/>
      <c r="CVG809" s="49"/>
      <c r="CVH809" s="49"/>
      <c r="CVI809" s="49"/>
      <c r="CVJ809" s="49"/>
      <c r="CVK809" s="49"/>
      <c r="CVL809" s="49"/>
      <c r="CVM809" s="49"/>
      <c r="CVN809" s="49"/>
      <c r="CVO809" s="49"/>
      <c r="CVP809" s="49"/>
      <c r="CVQ809" s="49"/>
      <c r="CVR809" s="49"/>
      <c r="CVS809" s="49"/>
      <c r="CVT809" s="49"/>
      <c r="CVU809" s="49"/>
      <c r="CVV809" s="49"/>
      <c r="CVW809" s="49"/>
      <c r="CVX809" s="49"/>
      <c r="CVY809" s="49"/>
      <c r="CVZ809" s="49"/>
      <c r="CWA809" s="49"/>
      <c r="CWB809" s="49"/>
      <c r="CWC809" s="49"/>
      <c r="CWD809" s="49"/>
      <c r="CWE809" s="49"/>
      <c r="CWF809" s="49"/>
      <c r="CWG809" s="49"/>
      <c r="CWH809" s="49"/>
      <c r="CWI809" s="49"/>
      <c r="CWJ809" s="49"/>
      <c r="CWK809" s="49"/>
      <c r="CWL809" s="49"/>
      <c r="CWM809" s="49"/>
      <c r="CWN809" s="49"/>
      <c r="CWO809" s="49"/>
      <c r="CWP809" s="49"/>
      <c r="CWQ809" s="49"/>
      <c r="CWR809" s="49"/>
      <c r="CWS809" s="49"/>
      <c r="CWT809" s="49"/>
      <c r="CWU809" s="49"/>
      <c r="CWV809" s="49"/>
      <c r="CWW809" s="49"/>
      <c r="CWX809" s="49"/>
      <c r="CWY809" s="49"/>
      <c r="CWZ809" s="49"/>
      <c r="CXA809" s="49"/>
      <c r="CXB809" s="49"/>
      <c r="CXC809" s="49"/>
      <c r="CXD809" s="49"/>
      <c r="CXE809" s="49"/>
      <c r="CXF809" s="49"/>
      <c r="CXG809" s="49"/>
      <c r="CXH809" s="49"/>
      <c r="CXI809" s="49"/>
      <c r="CXJ809" s="49"/>
      <c r="CXK809" s="49"/>
      <c r="CXL809" s="49"/>
      <c r="CXM809" s="49"/>
      <c r="CXN809" s="49"/>
      <c r="CXO809" s="49"/>
      <c r="CXP809" s="49"/>
      <c r="CXQ809" s="49"/>
      <c r="CXR809" s="49"/>
      <c r="CXS809" s="49"/>
      <c r="CXT809" s="49"/>
      <c r="CXU809" s="49"/>
      <c r="CXV809" s="49"/>
      <c r="CXW809" s="49"/>
      <c r="CXX809" s="49"/>
      <c r="CXY809" s="49"/>
      <c r="CXZ809" s="49"/>
      <c r="CYA809" s="49"/>
      <c r="CYB809" s="49"/>
      <c r="CYC809" s="49"/>
      <c r="CYD809" s="49"/>
      <c r="CYE809" s="49"/>
      <c r="CYF809" s="49"/>
      <c r="CYG809" s="49"/>
      <c r="CYH809" s="49"/>
      <c r="CYI809" s="49"/>
      <c r="CYJ809" s="49"/>
      <c r="CYK809" s="49"/>
      <c r="CYL809" s="49"/>
      <c r="CYM809" s="49"/>
      <c r="CYN809" s="49"/>
      <c r="CYO809" s="49"/>
      <c r="CYP809" s="49"/>
      <c r="CYQ809" s="49"/>
      <c r="CYR809" s="49"/>
      <c r="CYS809" s="49"/>
      <c r="CYT809" s="49"/>
      <c r="CYU809" s="49"/>
      <c r="CYV809" s="49"/>
      <c r="CYW809" s="49"/>
      <c r="CYX809" s="49"/>
      <c r="CYY809" s="49"/>
      <c r="CYZ809" s="49"/>
      <c r="CZA809" s="49"/>
      <c r="CZB809" s="49"/>
      <c r="CZC809" s="49"/>
      <c r="CZD809" s="49"/>
      <c r="CZE809" s="49"/>
      <c r="CZF809" s="49"/>
      <c r="CZG809" s="49"/>
      <c r="CZH809" s="49"/>
      <c r="CZI809" s="49"/>
      <c r="CZJ809" s="49"/>
      <c r="CZK809" s="49"/>
      <c r="CZL809" s="49"/>
      <c r="CZM809" s="49"/>
      <c r="CZN809" s="49"/>
      <c r="CZO809" s="49"/>
      <c r="CZP809" s="49"/>
      <c r="CZQ809" s="49"/>
      <c r="CZR809" s="49"/>
      <c r="CZS809" s="49"/>
      <c r="CZT809" s="49"/>
      <c r="CZU809" s="49"/>
      <c r="CZV809" s="49"/>
      <c r="CZW809" s="49"/>
      <c r="CZX809" s="49"/>
      <c r="CZY809" s="49"/>
      <c r="CZZ809" s="49"/>
      <c r="DAA809" s="49"/>
      <c r="DAB809" s="49"/>
      <c r="DAC809" s="49"/>
      <c r="DAD809" s="49"/>
      <c r="DAE809" s="49"/>
      <c r="DAF809" s="49"/>
      <c r="DAG809" s="49"/>
      <c r="DAH809" s="49"/>
      <c r="DAI809" s="49"/>
      <c r="DAJ809" s="49"/>
      <c r="DAK809" s="49"/>
      <c r="DAL809" s="49"/>
      <c r="DAM809" s="49"/>
      <c r="DAN809" s="49"/>
      <c r="DAO809" s="49"/>
      <c r="DAP809" s="49"/>
      <c r="DAQ809" s="49"/>
      <c r="DAR809" s="49"/>
      <c r="DAS809" s="49"/>
      <c r="DAT809" s="49"/>
      <c r="DAU809" s="49"/>
      <c r="DAV809" s="49"/>
      <c r="DAW809" s="49"/>
      <c r="DAX809" s="49"/>
      <c r="DAY809" s="49"/>
      <c r="DAZ809" s="49"/>
      <c r="DBA809" s="49"/>
      <c r="DBB809" s="49"/>
      <c r="DBC809" s="49"/>
      <c r="DBD809" s="49"/>
      <c r="DBE809" s="49"/>
      <c r="DBF809" s="49"/>
      <c r="DBG809" s="49"/>
      <c r="DBH809" s="49"/>
      <c r="DBI809" s="49"/>
      <c r="DBJ809" s="49"/>
      <c r="DBK809" s="49"/>
      <c r="DBL809" s="49"/>
      <c r="DBM809" s="49"/>
      <c r="DBN809" s="49"/>
      <c r="DBO809" s="49"/>
      <c r="DBP809" s="49"/>
      <c r="DBQ809" s="49"/>
      <c r="DBR809" s="49"/>
      <c r="DBS809" s="49"/>
      <c r="DBT809" s="49"/>
      <c r="DBU809" s="49"/>
      <c r="DBV809" s="49"/>
      <c r="DBW809" s="49"/>
      <c r="DBX809" s="49"/>
      <c r="DBY809" s="49"/>
      <c r="DBZ809" s="49"/>
      <c r="DCA809" s="49"/>
      <c r="DCB809" s="49"/>
      <c r="DCC809" s="49"/>
      <c r="DCD809" s="49"/>
      <c r="DCE809" s="49"/>
      <c r="DCF809" s="49"/>
      <c r="DCG809" s="49"/>
      <c r="DCH809" s="49"/>
      <c r="DCI809" s="49"/>
      <c r="DCJ809" s="49"/>
      <c r="DCK809" s="49"/>
      <c r="DCL809" s="49"/>
      <c r="DCM809" s="49"/>
      <c r="DCN809" s="49"/>
      <c r="DCO809" s="49"/>
      <c r="DCP809" s="49"/>
      <c r="DCQ809" s="49"/>
      <c r="DCR809" s="49"/>
      <c r="DCS809" s="49"/>
      <c r="DCT809" s="49"/>
      <c r="DCU809" s="49"/>
      <c r="DCV809" s="49"/>
      <c r="DCW809" s="49"/>
      <c r="DCX809" s="49"/>
      <c r="DCY809" s="49"/>
      <c r="DCZ809" s="49"/>
      <c r="DDA809" s="49"/>
      <c r="DDB809" s="49"/>
      <c r="DDC809" s="49"/>
      <c r="DDD809" s="49"/>
      <c r="DDE809" s="49"/>
      <c r="DDF809" s="49"/>
      <c r="DDG809" s="49"/>
      <c r="DDH809" s="49"/>
      <c r="DDI809" s="49"/>
      <c r="DDJ809" s="49"/>
      <c r="DDK809" s="49"/>
      <c r="DDL809" s="49"/>
      <c r="DDM809" s="49"/>
      <c r="DDN809" s="49"/>
      <c r="DDO809" s="49"/>
      <c r="DDP809" s="49"/>
      <c r="DDQ809" s="49"/>
      <c r="DDR809" s="49"/>
      <c r="DDS809" s="49"/>
      <c r="DDT809" s="49"/>
      <c r="DDU809" s="49"/>
      <c r="DDV809" s="49"/>
      <c r="DDW809" s="49"/>
      <c r="DDX809" s="49"/>
      <c r="DDY809" s="49"/>
      <c r="DDZ809" s="49"/>
      <c r="DEA809" s="49"/>
      <c r="DEB809" s="49"/>
      <c r="DEC809" s="49"/>
      <c r="DED809" s="49"/>
      <c r="DEE809" s="49"/>
      <c r="DEF809" s="49"/>
      <c r="DEG809" s="49"/>
      <c r="DEH809" s="49"/>
      <c r="DEI809" s="49"/>
      <c r="DEJ809" s="49"/>
      <c r="DEK809" s="49"/>
      <c r="DEL809" s="49"/>
      <c r="DEM809" s="49"/>
      <c r="DEN809" s="49"/>
      <c r="DEO809" s="49"/>
      <c r="DEP809" s="49"/>
      <c r="DEQ809" s="49"/>
      <c r="DER809" s="49"/>
      <c r="DES809" s="49"/>
      <c r="DET809" s="49"/>
      <c r="DEU809" s="49"/>
      <c r="DEV809" s="49"/>
      <c r="DEW809" s="49"/>
      <c r="DEX809" s="49"/>
      <c r="DEY809" s="49"/>
      <c r="DEZ809" s="49"/>
      <c r="DFA809" s="49"/>
      <c r="DFB809" s="49"/>
      <c r="DFC809" s="49"/>
      <c r="DFD809" s="49"/>
      <c r="DFE809" s="49"/>
      <c r="DFF809" s="49"/>
      <c r="DFG809" s="49"/>
      <c r="DFH809" s="49"/>
      <c r="DFI809" s="49"/>
      <c r="DFJ809" s="49"/>
      <c r="DFK809" s="49"/>
      <c r="DFL809" s="49"/>
      <c r="DFM809" s="49"/>
      <c r="DFN809" s="49"/>
      <c r="DFO809" s="49"/>
      <c r="DFP809" s="49"/>
      <c r="DFQ809" s="49"/>
      <c r="DFR809" s="49"/>
      <c r="DFS809" s="49"/>
      <c r="DFT809" s="49"/>
      <c r="DFU809" s="49"/>
      <c r="DFV809" s="49"/>
      <c r="DFW809" s="49"/>
      <c r="DFX809" s="49"/>
      <c r="DFY809" s="49"/>
      <c r="DFZ809" s="49"/>
      <c r="DGA809" s="49"/>
      <c r="DGB809" s="49"/>
      <c r="DGC809" s="49"/>
      <c r="DGD809" s="49"/>
      <c r="DGE809" s="49"/>
      <c r="DGF809" s="49"/>
      <c r="DGG809" s="49"/>
      <c r="DGH809" s="49"/>
      <c r="DGI809" s="49"/>
      <c r="DGJ809" s="49"/>
      <c r="DGK809" s="49"/>
      <c r="DGL809" s="49"/>
      <c r="DGM809" s="49"/>
      <c r="DGN809" s="49"/>
      <c r="DGO809" s="49"/>
      <c r="DGP809" s="49"/>
      <c r="DGQ809" s="49"/>
      <c r="DGR809" s="49"/>
      <c r="DGS809" s="49"/>
      <c r="DGT809" s="49"/>
      <c r="DGU809" s="49"/>
      <c r="DGV809" s="49"/>
      <c r="DGW809" s="49"/>
      <c r="DGX809" s="49"/>
      <c r="DGY809" s="49"/>
      <c r="DGZ809" s="49"/>
      <c r="DHA809" s="49"/>
      <c r="DHB809" s="49"/>
      <c r="DHC809" s="49"/>
      <c r="DHD809" s="49"/>
      <c r="DHE809" s="49"/>
      <c r="DHF809" s="49"/>
      <c r="DHG809" s="49"/>
      <c r="DHH809" s="49"/>
      <c r="DHI809" s="49"/>
      <c r="DHJ809" s="49"/>
      <c r="DHK809" s="49"/>
      <c r="DHL809" s="49"/>
      <c r="DHM809" s="49"/>
      <c r="DHN809" s="49"/>
      <c r="DHO809" s="49"/>
      <c r="DHP809" s="49"/>
      <c r="DHQ809" s="49"/>
      <c r="DHR809" s="49"/>
      <c r="DHS809" s="49"/>
      <c r="DHT809" s="49"/>
      <c r="DHU809" s="49"/>
      <c r="DHV809" s="49"/>
      <c r="DHW809" s="49"/>
      <c r="DHX809" s="49"/>
      <c r="DHY809" s="49"/>
      <c r="DHZ809" s="49"/>
      <c r="DIA809" s="49"/>
      <c r="DIB809" s="49"/>
      <c r="DIC809" s="49"/>
      <c r="DID809" s="49"/>
      <c r="DIE809" s="49"/>
      <c r="DIF809" s="49"/>
      <c r="DIG809" s="49"/>
      <c r="DIH809" s="49"/>
      <c r="DII809" s="49"/>
      <c r="DIJ809" s="49"/>
      <c r="DIK809" s="49"/>
      <c r="DIL809" s="49"/>
      <c r="DIM809" s="49"/>
      <c r="DIN809" s="49"/>
      <c r="DIO809" s="49"/>
      <c r="DIP809" s="49"/>
      <c r="DIQ809" s="49"/>
      <c r="DIR809" s="49"/>
      <c r="DIS809" s="49"/>
      <c r="DIT809" s="49"/>
      <c r="DIU809" s="49"/>
      <c r="DIV809" s="49"/>
      <c r="DIW809" s="49"/>
      <c r="DIX809" s="49"/>
      <c r="DIY809" s="49"/>
      <c r="DIZ809" s="49"/>
      <c r="DJA809" s="49"/>
      <c r="DJB809" s="49"/>
      <c r="DJC809" s="49"/>
      <c r="DJD809" s="49"/>
      <c r="DJE809" s="49"/>
      <c r="DJF809" s="49"/>
      <c r="DJG809" s="49"/>
      <c r="DJH809" s="49"/>
      <c r="DJI809" s="49"/>
      <c r="DJJ809" s="49"/>
      <c r="DJK809" s="49"/>
      <c r="DJL809" s="49"/>
      <c r="DJM809" s="49"/>
      <c r="DJN809" s="49"/>
      <c r="DJO809" s="49"/>
      <c r="DJP809" s="49"/>
      <c r="DJQ809" s="49"/>
      <c r="DJR809" s="49"/>
      <c r="DJS809" s="49"/>
      <c r="DJT809" s="49"/>
      <c r="DJU809" s="49"/>
      <c r="DJV809" s="49"/>
      <c r="DJW809" s="49"/>
      <c r="DJX809" s="49"/>
      <c r="DJY809" s="49"/>
      <c r="DJZ809" s="49"/>
      <c r="DKA809" s="49"/>
      <c r="DKB809" s="49"/>
      <c r="DKC809" s="49"/>
      <c r="DKD809" s="49"/>
      <c r="DKE809" s="49"/>
      <c r="DKF809" s="49"/>
      <c r="DKG809" s="49"/>
      <c r="DKH809" s="49"/>
      <c r="DKI809" s="49"/>
      <c r="DKJ809" s="49"/>
      <c r="DKK809" s="49"/>
      <c r="DKL809" s="49"/>
      <c r="DKM809" s="49"/>
      <c r="DKN809" s="49"/>
      <c r="DKO809" s="49"/>
      <c r="DKP809" s="49"/>
      <c r="DKQ809" s="49"/>
      <c r="DKR809" s="49"/>
      <c r="DKS809" s="49"/>
      <c r="DKT809" s="49"/>
      <c r="DKU809" s="49"/>
      <c r="DKV809" s="49"/>
      <c r="DKW809" s="49"/>
      <c r="DKX809" s="49"/>
      <c r="DKY809" s="49"/>
      <c r="DKZ809" s="49"/>
      <c r="DLA809" s="49"/>
      <c r="DLB809" s="49"/>
      <c r="DLC809" s="49"/>
      <c r="DLD809" s="49"/>
      <c r="DLE809" s="49"/>
      <c r="DLF809" s="49"/>
      <c r="DLG809" s="49"/>
      <c r="DLH809" s="49"/>
      <c r="DLI809" s="49"/>
      <c r="DLJ809" s="49"/>
      <c r="DLK809" s="49"/>
      <c r="DLL809" s="49"/>
      <c r="DLM809" s="49"/>
      <c r="DLN809" s="49"/>
      <c r="DLO809" s="49"/>
      <c r="DLP809" s="49"/>
      <c r="DLQ809" s="49"/>
      <c r="DLR809" s="49"/>
      <c r="DLS809" s="49"/>
      <c r="DLT809" s="49"/>
      <c r="DLU809" s="49"/>
      <c r="DLV809" s="49"/>
      <c r="DLW809" s="49"/>
      <c r="DLX809" s="49"/>
      <c r="DLY809" s="49"/>
      <c r="DLZ809" s="49"/>
      <c r="DMA809" s="49"/>
      <c r="DMB809" s="49"/>
      <c r="DMC809" s="49"/>
      <c r="DMD809" s="49"/>
      <c r="DME809" s="49"/>
      <c r="DMF809" s="49"/>
      <c r="DMG809" s="49"/>
      <c r="DMH809" s="49"/>
      <c r="DMI809" s="49"/>
      <c r="DMJ809" s="49"/>
      <c r="DMK809" s="49"/>
      <c r="DML809" s="49"/>
      <c r="DMM809" s="49"/>
      <c r="DMN809" s="49"/>
      <c r="DMO809" s="49"/>
      <c r="DMP809" s="49"/>
      <c r="DMQ809" s="49"/>
      <c r="DMR809" s="49"/>
      <c r="DMS809" s="49"/>
      <c r="DMT809" s="49"/>
      <c r="DMU809" s="49"/>
      <c r="DMV809" s="49"/>
      <c r="DMW809" s="49"/>
      <c r="DMX809" s="49"/>
      <c r="DMY809" s="49"/>
      <c r="DMZ809" s="49"/>
      <c r="DNA809" s="49"/>
      <c r="DNB809" s="49"/>
      <c r="DNC809" s="49"/>
      <c r="DND809" s="49"/>
      <c r="DNE809" s="49"/>
      <c r="DNF809" s="49"/>
      <c r="DNG809" s="49"/>
      <c r="DNH809" s="49"/>
      <c r="DNI809" s="49"/>
      <c r="DNJ809" s="49"/>
      <c r="DNK809" s="49"/>
      <c r="DNL809" s="49"/>
      <c r="DNM809" s="49"/>
      <c r="DNN809" s="49"/>
      <c r="DNO809" s="49"/>
      <c r="DNP809" s="49"/>
      <c r="DNQ809" s="49"/>
      <c r="DNR809" s="49"/>
      <c r="DNS809" s="49"/>
      <c r="DNT809" s="49"/>
      <c r="DNU809" s="49"/>
      <c r="DNV809" s="49"/>
      <c r="DNW809" s="49"/>
      <c r="DNX809" s="49"/>
      <c r="DNY809" s="49"/>
      <c r="DNZ809" s="49"/>
      <c r="DOA809" s="49"/>
      <c r="DOB809" s="49"/>
      <c r="DOC809" s="49"/>
      <c r="DOD809" s="49"/>
      <c r="DOE809" s="49"/>
      <c r="DOF809" s="49"/>
      <c r="DOG809" s="49"/>
      <c r="DOH809" s="49"/>
      <c r="DOI809" s="49"/>
      <c r="DOJ809" s="49"/>
      <c r="DOK809" s="49"/>
      <c r="DOL809" s="49"/>
      <c r="DOM809" s="49"/>
      <c r="DON809" s="49"/>
      <c r="DOO809" s="49"/>
      <c r="DOP809" s="49"/>
      <c r="DOQ809" s="49"/>
      <c r="DOR809" s="49"/>
      <c r="DOS809" s="49"/>
      <c r="DOT809" s="49"/>
      <c r="DOU809" s="49"/>
      <c r="DOV809" s="49"/>
      <c r="DOW809" s="49"/>
      <c r="DOX809" s="49"/>
      <c r="DOY809" s="49"/>
      <c r="DOZ809" s="49"/>
      <c r="DPA809" s="49"/>
      <c r="DPB809" s="49"/>
      <c r="DPC809" s="49"/>
      <c r="DPD809" s="49"/>
      <c r="DPE809" s="49"/>
      <c r="DPF809" s="49"/>
      <c r="DPG809" s="49"/>
      <c r="DPH809" s="49"/>
      <c r="DPI809" s="49"/>
      <c r="DPJ809" s="49"/>
      <c r="DPK809" s="49"/>
      <c r="DPL809" s="49"/>
      <c r="DPM809" s="49"/>
      <c r="DPN809" s="49"/>
      <c r="DPO809" s="49"/>
      <c r="DPP809" s="49"/>
      <c r="DPQ809" s="49"/>
      <c r="DPR809" s="49"/>
      <c r="DPS809" s="49"/>
      <c r="DPT809" s="49"/>
      <c r="DPU809" s="49"/>
      <c r="DPV809" s="49"/>
      <c r="DPW809" s="49"/>
      <c r="DPX809" s="49"/>
      <c r="DPY809" s="49"/>
      <c r="DPZ809" s="49"/>
      <c r="DQA809" s="49"/>
      <c r="DQB809" s="49"/>
      <c r="DQC809" s="49"/>
      <c r="DQD809" s="49"/>
      <c r="DQE809" s="49"/>
      <c r="DQF809" s="49"/>
      <c r="DQG809" s="49"/>
      <c r="DQH809" s="49"/>
      <c r="DQI809" s="49"/>
      <c r="DQJ809" s="49"/>
      <c r="DQK809" s="49"/>
      <c r="DQL809" s="49"/>
      <c r="DQM809" s="49"/>
      <c r="DQN809" s="49"/>
      <c r="DQO809" s="49"/>
      <c r="DQP809" s="49"/>
      <c r="DQQ809" s="49"/>
      <c r="DQR809" s="49"/>
      <c r="DQS809" s="49"/>
      <c r="DQT809" s="49"/>
      <c r="DQU809" s="49"/>
      <c r="DQV809" s="49"/>
      <c r="DQW809" s="49"/>
      <c r="DQX809" s="49"/>
      <c r="DQY809" s="49"/>
      <c r="DQZ809" s="49"/>
      <c r="DRA809" s="49"/>
      <c r="DRB809" s="49"/>
      <c r="DRC809" s="49"/>
      <c r="DRD809" s="49"/>
      <c r="DRE809" s="49"/>
      <c r="DRF809" s="49"/>
      <c r="DRG809" s="49"/>
      <c r="DRH809" s="49"/>
      <c r="DRI809" s="49"/>
      <c r="DRJ809" s="49"/>
      <c r="DRK809" s="49"/>
      <c r="DRL809" s="49"/>
      <c r="DRM809" s="49"/>
      <c r="DRN809" s="49"/>
      <c r="DRO809" s="49"/>
      <c r="DRP809" s="49"/>
      <c r="DRQ809" s="49"/>
      <c r="DRR809" s="49"/>
      <c r="DRS809" s="49"/>
      <c r="DRT809" s="49"/>
      <c r="DRU809" s="49"/>
      <c r="DRV809" s="49"/>
      <c r="DRW809" s="49"/>
      <c r="DRX809" s="49"/>
      <c r="DRY809" s="49"/>
      <c r="DRZ809" s="49"/>
      <c r="DSA809" s="49"/>
      <c r="DSB809" s="49"/>
      <c r="DSC809" s="49"/>
      <c r="DSD809" s="49"/>
      <c r="DSE809" s="49"/>
      <c r="DSF809" s="49"/>
      <c r="DSG809" s="49"/>
      <c r="DSH809" s="49"/>
      <c r="DSI809" s="49"/>
      <c r="DSJ809" s="49"/>
      <c r="DSK809" s="49"/>
      <c r="DSL809" s="49"/>
      <c r="DSM809" s="49"/>
      <c r="DSN809" s="49"/>
      <c r="DSO809" s="49"/>
      <c r="DSP809" s="49"/>
      <c r="DSQ809" s="49"/>
      <c r="DSR809" s="49"/>
      <c r="DSS809" s="49"/>
      <c r="DST809" s="49"/>
      <c r="DSU809" s="49"/>
      <c r="DSV809" s="49"/>
      <c r="DSW809" s="49"/>
      <c r="DSX809" s="49"/>
      <c r="DSY809" s="49"/>
      <c r="DSZ809" s="49"/>
      <c r="DTA809" s="49"/>
      <c r="DTB809" s="49"/>
      <c r="DTC809" s="49"/>
      <c r="DTD809" s="49"/>
      <c r="DTE809" s="49"/>
      <c r="DTF809" s="49"/>
      <c r="DTG809" s="49"/>
      <c r="DTH809" s="49"/>
      <c r="DTI809" s="49"/>
      <c r="DTJ809" s="49"/>
      <c r="DTK809" s="49"/>
      <c r="DTL809" s="49"/>
      <c r="DTM809" s="49"/>
      <c r="DTN809" s="49"/>
      <c r="DTO809" s="49"/>
      <c r="DTP809" s="49"/>
      <c r="DTQ809" s="49"/>
      <c r="DTR809" s="49"/>
      <c r="DTS809" s="49"/>
      <c r="DTT809" s="49"/>
      <c r="DTU809" s="49"/>
      <c r="DTV809" s="49"/>
      <c r="DTW809" s="49"/>
      <c r="DTX809" s="49"/>
      <c r="DTY809" s="49"/>
      <c r="DTZ809" s="49"/>
      <c r="DUA809" s="49"/>
      <c r="DUB809" s="49"/>
      <c r="DUC809" s="49"/>
      <c r="DUD809" s="49"/>
      <c r="DUE809" s="49"/>
      <c r="DUF809" s="49"/>
      <c r="DUG809" s="49"/>
      <c r="DUH809" s="49"/>
      <c r="DUI809" s="49"/>
      <c r="DUJ809" s="49"/>
      <c r="DUK809" s="49"/>
      <c r="DUL809" s="49"/>
      <c r="DUM809" s="49"/>
      <c r="DUN809" s="49"/>
      <c r="DUO809" s="49"/>
      <c r="DUP809" s="49"/>
      <c r="DUQ809" s="49"/>
      <c r="DUR809" s="49"/>
      <c r="DUS809" s="49"/>
      <c r="DUT809" s="49"/>
      <c r="DUU809" s="49"/>
      <c r="DUV809" s="49"/>
      <c r="DUW809" s="49"/>
      <c r="DUX809" s="49"/>
      <c r="DUY809" s="49"/>
      <c r="DUZ809" s="49"/>
      <c r="DVA809" s="49"/>
      <c r="DVB809" s="49"/>
      <c r="DVC809" s="49"/>
      <c r="DVD809" s="49"/>
      <c r="DVE809" s="49"/>
      <c r="DVF809" s="49"/>
      <c r="DVG809" s="49"/>
      <c r="DVH809" s="49"/>
      <c r="DVI809" s="49"/>
      <c r="DVJ809" s="49"/>
      <c r="DVK809" s="49"/>
      <c r="DVL809" s="49"/>
      <c r="DVM809" s="49"/>
      <c r="DVN809" s="49"/>
      <c r="DVO809" s="49"/>
      <c r="DVP809" s="49"/>
      <c r="DVQ809" s="49"/>
      <c r="DVR809" s="49"/>
      <c r="DVS809" s="49"/>
      <c r="DVT809" s="49"/>
      <c r="DVU809" s="49"/>
      <c r="DVV809" s="49"/>
      <c r="DVW809" s="49"/>
      <c r="DVX809" s="49"/>
      <c r="DVY809" s="49"/>
      <c r="DVZ809" s="49"/>
      <c r="DWA809" s="49"/>
      <c r="DWB809" s="49"/>
      <c r="DWC809" s="49"/>
      <c r="DWD809" s="49"/>
      <c r="DWE809" s="49"/>
      <c r="DWF809" s="49"/>
      <c r="DWG809" s="49"/>
      <c r="DWH809" s="49"/>
      <c r="DWI809" s="49"/>
      <c r="DWJ809" s="49"/>
      <c r="DWK809" s="49"/>
      <c r="DWL809" s="49"/>
      <c r="DWM809" s="49"/>
      <c r="DWN809" s="49"/>
      <c r="DWO809" s="49"/>
      <c r="DWP809" s="49"/>
      <c r="DWQ809" s="49"/>
      <c r="DWR809" s="49"/>
      <c r="DWS809" s="49"/>
      <c r="DWT809" s="49"/>
      <c r="DWU809" s="49"/>
      <c r="DWV809" s="49"/>
      <c r="DWW809" s="49"/>
      <c r="DWX809" s="49"/>
      <c r="DWY809" s="49"/>
      <c r="DWZ809" s="49"/>
      <c r="DXA809" s="49"/>
      <c r="DXB809" s="49"/>
      <c r="DXC809" s="49"/>
      <c r="DXD809" s="49"/>
      <c r="DXE809" s="49"/>
      <c r="DXF809" s="49"/>
      <c r="DXG809" s="49"/>
      <c r="DXH809" s="49"/>
      <c r="DXI809" s="49"/>
      <c r="DXJ809" s="49"/>
      <c r="DXK809" s="49"/>
      <c r="DXL809" s="49"/>
      <c r="DXM809" s="49"/>
      <c r="DXN809" s="49"/>
      <c r="DXO809" s="49"/>
      <c r="DXP809" s="49"/>
      <c r="DXQ809" s="49"/>
      <c r="DXR809" s="49"/>
      <c r="DXS809" s="49"/>
      <c r="DXT809" s="49"/>
      <c r="DXU809" s="49"/>
      <c r="DXV809" s="49"/>
      <c r="DXW809" s="49"/>
      <c r="DXX809" s="49"/>
      <c r="DXY809" s="49"/>
      <c r="DXZ809" s="49"/>
      <c r="DYA809" s="49"/>
      <c r="DYB809" s="49"/>
      <c r="DYC809" s="49"/>
      <c r="DYD809" s="49"/>
      <c r="DYE809" s="49"/>
      <c r="DYF809" s="49"/>
      <c r="DYG809" s="49"/>
      <c r="DYH809" s="49"/>
      <c r="DYI809" s="49"/>
      <c r="DYJ809" s="49"/>
      <c r="DYK809" s="49"/>
      <c r="DYL809" s="49"/>
      <c r="DYM809" s="49"/>
      <c r="DYN809" s="49"/>
      <c r="DYO809" s="49"/>
      <c r="DYP809" s="49"/>
      <c r="DYQ809" s="49"/>
      <c r="DYR809" s="49"/>
      <c r="DYS809" s="49"/>
      <c r="DYT809" s="49"/>
      <c r="DYU809" s="49"/>
      <c r="DYV809" s="49"/>
      <c r="DYW809" s="49"/>
      <c r="DYX809" s="49"/>
      <c r="DYY809" s="49"/>
      <c r="DYZ809" s="49"/>
      <c r="DZA809" s="49"/>
      <c r="DZB809" s="49"/>
      <c r="DZC809" s="49"/>
      <c r="DZD809" s="49"/>
      <c r="DZE809" s="49"/>
      <c r="DZF809" s="49"/>
      <c r="DZG809" s="49"/>
      <c r="DZH809" s="49"/>
      <c r="DZI809" s="49"/>
      <c r="DZJ809" s="49"/>
      <c r="DZK809" s="49"/>
      <c r="DZL809" s="49"/>
      <c r="DZM809" s="49"/>
      <c r="DZN809" s="49"/>
      <c r="DZO809" s="49"/>
      <c r="DZP809" s="49"/>
      <c r="DZQ809" s="49"/>
      <c r="DZR809" s="49"/>
      <c r="DZS809" s="49"/>
      <c r="DZT809" s="49"/>
      <c r="DZU809" s="49"/>
      <c r="DZV809" s="49"/>
      <c r="DZW809" s="49"/>
      <c r="DZX809" s="49"/>
      <c r="DZY809" s="49"/>
      <c r="DZZ809" s="49"/>
      <c r="EAA809" s="49"/>
      <c r="EAB809" s="49"/>
      <c r="EAC809" s="49"/>
      <c r="EAD809" s="49"/>
      <c r="EAE809" s="49"/>
      <c r="EAF809" s="49"/>
      <c r="EAG809" s="49"/>
      <c r="EAH809" s="49"/>
      <c r="EAI809" s="49"/>
      <c r="EAJ809" s="49"/>
      <c r="EAK809" s="49"/>
      <c r="EAL809" s="49"/>
      <c r="EAM809" s="49"/>
      <c r="EAN809" s="49"/>
      <c r="EAO809" s="49"/>
      <c r="EAP809" s="49"/>
      <c r="EAQ809" s="49"/>
      <c r="EAR809" s="49"/>
      <c r="EAS809" s="49"/>
      <c r="EAT809" s="49"/>
      <c r="EAU809" s="49"/>
      <c r="EAV809" s="49"/>
      <c r="EAW809" s="49"/>
      <c r="EAX809" s="49"/>
      <c r="EAY809" s="49"/>
      <c r="EAZ809" s="49"/>
      <c r="EBA809" s="49"/>
      <c r="EBB809" s="49"/>
      <c r="EBC809" s="49"/>
      <c r="EBD809" s="49"/>
      <c r="EBE809" s="49"/>
      <c r="EBF809" s="49"/>
      <c r="EBG809" s="49"/>
      <c r="EBH809" s="49"/>
      <c r="EBI809" s="49"/>
      <c r="EBJ809" s="49"/>
      <c r="EBK809" s="49"/>
      <c r="EBL809" s="49"/>
      <c r="EBM809" s="49"/>
      <c r="EBN809" s="49"/>
      <c r="EBO809" s="49"/>
      <c r="EBP809" s="49"/>
      <c r="EBQ809" s="49"/>
      <c r="EBR809" s="49"/>
      <c r="EBS809" s="49"/>
      <c r="EBT809" s="49"/>
      <c r="EBU809" s="49"/>
      <c r="EBV809" s="49"/>
      <c r="EBW809" s="49"/>
      <c r="EBX809" s="49"/>
      <c r="EBY809" s="49"/>
      <c r="EBZ809" s="49"/>
      <c r="ECA809" s="49"/>
      <c r="ECB809" s="49"/>
      <c r="ECC809" s="49"/>
      <c r="ECD809" s="49"/>
      <c r="ECE809" s="49"/>
      <c r="ECF809" s="49"/>
      <c r="ECG809" s="49"/>
      <c r="ECH809" s="49"/>
      <c r="ECI809" s="49"/>
      <c r="ECJ809" s="49"/>
      <c r="ECK809" s="49"/>
      <c r="ECL809" s="49"/>
      <c r="ECM809" s="49"/>
      <c r="ECN809" s="49"/>
      <c r="ECO809" s="49"/>
      <c r="ECP809" s="49"/>
      <c r="ECQ809" s="49"/>
      <c r="ECR809" s="49"/>
      <c r="ECS809" s="49"/>
      <c r="ECT809" s="49"/>
      <c r="ECU809" s="49"/>
      <c r="ECV809" s="49"/>
      <c r="ECW809" s="49"/>
      <c r="ECX809" s="49"/>
      <c r="ECY809" s="49"/>
      <c r="ECZ809" s="49"/>
      <c r="EDA809" s="49"/>
      <c r="EDB809" s="49"/>
      <c r="EDC809" s="49"/>
      <c r="EDD809" s="49"/>
      <c r="EDE809" s="49"/>
      <c r="EDF809" s="49"/>
      <c r="EDG809" s="49"/>
      <c r="EDH809" s="49"/>
      <c r="EDI809" s="49"/>
      <c r="EDJ809" s="49"/>
      <c r="EDK809" s="49"/>
      <c r="EDL809" s="49"/>
      <c r="EDM809" s="49"/>
      <c r="EDN809" s="49"/>
      <c r="EDO809" s="49"/>
      <c r="EDP809" s="49"/>
      <c r="EDQ809" s="49"/>
      <c r="EDR809" s="49"/>
      <c r="EDS809" s="49"/>
      <c r="EDT809" s="49"/>
      <c r="EDU809" s="49"/>
      <c r="EDV809" s="49"/>
      <c r="EDW809" s="49"/>
      <c r="EDX809" s="49"/>
      <c r="EDY809" s="49"/>
      <c r="EDZ809" s="49"/>
      <c r="EEA809" s="49"/>
      <c r="EEB809" s="49"/>
      <c r="EEC809" s="49"/>
      <c r="EED809" s="49"/>
      <c r="EEE809" s="49"/>
      <c r="EEF809" s="49"/>
      <c r="EEG809" s="49"/>
      <c r="EEH809" s="49"/>
      <c r="EEI809" s="49"/>
      <c r="EEJ809" s="49"/>
      <c r="EEK809" s="49"/>
      <c r="EEL809" s="49"/>
      <c r="EEM809" s="49"/>
      <c r="EEN809" s="49"/>
      <c r="EEO809" s="49"/>
      <c r="EEP809" s="49"/>
      <c r="EEQ809" s="49"/>
      <c r="EER809" s="49"/>
      <c r="EES809" s="49"/>
      <c r="EET809" s="49"/>
      <c r="EEU809" s="49"/>
      <c r="EEV809" s="49"/>
      <c r="EEW809" s="49"/>
      <c r="EEX809" s="49"/>
      <c r="EEY809" s="49"/>
      <c r="EEZ809" s="49"/>
      <c r="EFA809" s="49"/>
      <c r="EFB809" s="49"/>
      <c r="EFC809" s="49"/>
      <c r="EFD809" s="49"/>
      <c r="EFE809" s="49"/>
      <c r="EFF809" s="49"/>
      <c r="EFG809" s="49"/>
      <c r="EFH809" s="49"/>
      <c r="EFI809" s="49"/>
      <c r="EFJ809" s="49"/>
      <c r="EFK809" s="49"/>
      <c r="EFL809" s="49"/>
      <c r="EFM809" s="49"/>
      <c r="EFN809" s="49"/>
      <c r="EFO809" s="49"/>
      <c r="EFP809" s="49"/>
      <c r="EFQ809" s="49"/>
      <c r="EFR809" s="49"/>
      <c r="EFS809" s="49"/>
      <c r="EFT809" s="49"/>
      <c r="EFU809" s="49"/>
      <c r="EFV809" s="49"/>
      <c r="EFW809" s="49"/>
      <c r="EFX809" s="49"/>
      <c r="EFY809" s="49"/>
      <c r="EFZ809" s="49"/>
      <c r="EGA809" s="49"/>
      <c r="EGB809" s="49"/>
      <c r="EGC809" s="49"/>
      <c r="EGD809" s="49"/>
      <c r="EGE809" s="49"/>
      <c r="EGF809" s="49"/>
      <c r="EGG809" s="49"/>
      <c r="EGH809" s="49"/>
      <c r="EGI809" s="49"/>
      <c r="EGJ809" s="49"/>
      <c r="EGK809" s="49"/>
      <c r="EGL809" s="49"/>
      <c r="EGM809" s="49"/>
      <c r="EGN809" s="49"/>
      <c r="EGO809" s="49"/>
      <c r="EGP809" s="49"/>
      <c r="EGQ809" s="49"/>
      <c r="EGR809" s="49"/>
      <c r="EGS809" s="49"/>
      <c r="EGT809" s="49"/>
      <c r="EGU809" s="49"/>
      <c r="EGV809" s="49"/>
      <c r="EGW809" s="49"/>
      <c r="EGX809" s="49"/>
      <c r="EGY809" s="49"/>
      <c r="EGZ809" s="49"/>
      <c r="EHA809" s="49"/>
      <c r="EHB809" s="49"/>
      <c r="EHC809" s="49"/>
      <c r="EHD809" s="49"/>
      <c r="EHE809" s="49"/>
      <c r="EHF809" s="49"/>
      <c r="EHG809" s="49"/>
      <c r="EHH809" s="49"/>
      <c r="EHI809" s="49"/>
      <c r="EHJ809" s="49"/>
      <c r="EHK809" s="49"/>
      <c r="EHL809" s="49"/>
      <c r="EHM809" s="49"/>
      <c r="EHN809" s="49"/>
      <c r="EHO809" s="49"/>
      <c r="EHP809" s="49"/>
      <c r="EHQ809" s="49"/>
      <c r="EHR809" s="49"/>
      <c r="EHS809" s="49"/>
      <c r="EHT809" s="49"/>
      <c r="EHU809" s="49"/>
      <c r="EHV809" s="49"/>
      <c r="EHW809" s="49"/>
      <c r="EHX809" s="49"/>
      <c r="EHY809" s="49"/>
      <c r="EHZ809" s="49"/>
      <c r="EIA809" s="49"/>
      <c r="EIB809" s="49"/>
      <c r="EIC809" s="49"/>
      <c r="EID809" s="49"/>
      <c r="EIE809" s="49"/>
      <c r="EIF809" s="49"/>
      <c r="EIG809" s="49"/>
      <c r="EIH809" s="49"/>
      <c r="EII809" s="49"/>
      <c r="EIJ809" s="49"/>
      <c r="EIK809" s="49"/>
      <c r="EIL809" s="49"/>
      <c r="EIM809" s="49"/>
      <c r="EIN809" s="49"/>
      <c r="EIO809" s="49"/>
      <c r="EIP809" s="49"/>
      <c r="EIQ809" s="49"/>
      <c r="EIR809" s="49"/>
      <c r="EIS809" s="49"/>
      <c r="EIT809" s="49"/>
      <c r="EIU809" s="49"/>
      <c r="EIV809" s="49"/>
      <c r="EIW809" s="49"/>
      <c r="EIX809" s="49"/>
      <c r="EIY809" s="49"/>
      <c r="EIZ809" s="49"/>
      <c r="EJA809" s="49"/>
      <c r="EJB809" s="49"/>
      <c r="EJC809" s="49"/>
      <c r="EJD809" s="49"/>
      <c r="EJE809" s="49"/>
      <c r="EJF809" s="49"/>
      <c r="EJG809" s="49"/>
      <c r="EJH809" s="49"/>
      <c r="EJI809" s="49"/>
      <c r="EJJ809" s="49"/>
      <c r="EJK809" s="49"/>
      <c r="EJL809" s="49"/>
      <c r="EJM809" s="49"/>
      <c r="EJN809" s="49"/>
      <c r="EJO809" s="49"/>
      <c r="EJP809" s="49"/>
      <c r="EJQ809" s="49"/>
      <c r="EJR809" s="49"/>
      <c r="EJS809" s="49"/>
      <c r="EJT809" s="49"/>
      <c r="EJU809" s="49"/>
      <c r="EJV809" s="49"/>
      <c r="EJW809" s="49"/>
      <c r="EJX809" s="49"/>
      <c r="EJY809" s="49"/>
      <c r="EJZ809" s="49"/>
      <c r="EKA809" s="49"/>
      <c r="EKB809" s="49"/>
      <c r="EKC809" s="49"/>
      <c r="EKD809" s="49"/>
      <c r="EKE809" s="49"/>
      <c r="EKF809" s="49"/>
      <c r="EKG809" s="49"/>
      <c r="EKH809" s="49"/>
      <c r="EKI809" s="49"/>
      <c r="EKJ809" s="49"/>
      <c r="EKK809" s="49"/>
      <c r="EKL809" s="49"/>
      <c r="EKM809" s="49"/>
      <c r="EKN809" s="49"/>
      <c r="EKO809" s="49"/>
      <c r="EKP809" s="49"/>
      <c r="EKQ809" s="49"/>
      <c r="EKR809" s="49"/>
      <c r="EKS809" s="49"/>
      <c r="EKT809" s="49"/>
      <c r="EKU809" s="49"/>
      <c r="EKV809" s="49"/>
      <c r="EKW809" s="49"/>
      <c r="EKX809" s="49"/>
      <c r="EKY809" s="49"/>
      <c r="EKZ809" s="49"/>
      <c r="ELA809" s="49"/>
      <c r="ELB809" s="49"/>
      <c r="ELC809" s="49"/>
      <c r="ELD809" s="49"/>
      <c r="ELE809" s="49"/>
      <c r="ELF809" s="49"/>
      <c r="ELG809" s="49"/>
      <c r="ELH809" s="49"/>
      <c r="ELI809" s="49"/>
      <c r="ELJ809" s="49"/>
      <c r="ELK809" s="49"/>
      <c r="ELL809" s="49"/>
      <c r="ELM809" s="49"/>
      <c r="ELN809" s="49"/>
      <c r="ELO809" s="49"/>
      <c r="ELP809" s="49"/>
      <c r="ELQ809" s="49"/>
      <c r="ELR809" s="49"/>
      <c r="ELS809" s="49"/>
      <c r="ELT809" s="49"/>
      <c r="ELU809" s="49"/>
      <c r="ELV809" s="49"/>
      <c r="ELW809" s="49"/>
      <c r="ELX809" s="49"/>
      <c r="ELY809" s="49"/>
      <c r="ELZ809" s="49"/>
      <c r="EMA809" s="49"/>
      <c r="EMB809" s="49"/>
      <c r="EMC809" s="49"/>
      <c r="EMD809" s="49"/>
      <c r="EME809" s="49"/>
      <c r="EMF809" s="49"/>
      <c r="EMG809" s="49"/>
      <c r="EMH809" s="49"/>
      <c r="EMI809" s="49"/>
      <c r="EMJ809" s="49"/>
      <c r="EMK809" s="49"/>
      <c r="EML809" s="49"/>
      <c r="EMM809" s="49"/>
      <c r="EMN809" s="49"/>
      <c r="EMO809" s="49"/>
      <c r="EMP809" s="49"/>
      <c r="EMQ809" s="49"/>
      <c r="EMR809" s="49"/>
      <c r="EMS809" s="49"/>
      <c r="EMT809" s="49"/>
      <c r="EMU809" s="49"/>
      <c r="EMV809" s="49"/>
      <c r="EMW809" s="49"/>
      <c r="EMX809" s="49"/>
      <c r="EMY809" s="49"/>
      <c r="EMZ809" s="49"/>
      <c r="ENA809" s="49"/>
      <c r="ENB809" s="49"/>
      <c r="ENC809" s="49"/>
      <c r="END809" s="49"/>
      <c r="ENE809" s="49"/>
      <c r="ENF809" s="49"/>
      <c r="ENG809" s="49"/>
      <c r="ENH809" s="49"/>
      <c r="ENI809" s="49"/>
      <c r="ENJ809" s="49"/>
      <c r="ENK809" s="49"/>
      <c r="ENL809" s="49"/>
      <c r="ENM809" s="49"/>
      <c r="ENN809" s="49"/>
      <c r="ENO809" s="49"/>
      <c r="ENP809" s="49"/>
      <c r="ENQ809" s="49"/>
      <c r="ENR809" s="49"/>
      <c r="ENS809" s="49"/>
      <c r="ENT809" s="49"/>
      <c r="ENU809" s="49"/>
      <c r="ENV809" s="49"/>
      <c r="ENW809" s="49"/>
      <c r="ENX809" s="49"/>
      <c r="ENY809" s="49"/>
      <c r="ENZ809" s="49"/>
      <c r="EOA809" s="49"/>
      <c r="EOB809" s="49"/>
      <c r="EOC809" s="49"/>
      <c r="EOD809" s="49"/>
      <c r="EOE809" s="49"/>
      <c r="EOF809" s="49"/>
      <c r="EOG809" s="49"/>
      <c r="EOH809" s="49"/>
      <c r="EOI809" s="49"/>
      <c r="EOJ809" s="49"/>
      <c r="EOK809" s="49"/>
      <c r="EOL809" s="49"/>
      <c r="EOM809" s="49"/>
      <c r="EON809" s="49"/>
      <c r="EOO809" s="49"/>
      <c r="EOP809" s="49"/>
      <c r="EOQ809" s="49"/>
      <c r="EOR809" s="49"/>
      <c r="EOS809" s="49"/>
      <c r="EOT809" s="49"/>
      <c r="EOU809" s="49"/>
      <c r="EOV809" s="49"/>
      <c r="EOW809" s="49"/>
      <c r="EOX809" s="49"/>
      <c r="EOY809" s="49"/>
      <c r="EOZ809" s="49"/>
      <c r="EPA809" s="49"/>
      <c r="EPB809" s="49"/>
      <c r="EPC809" s="49"/>
      <c r="EPD809" s="49"/>
      <c r="EPE809" s="49"/>
      <c r="EPF809" s="49"/>
      <c r="EPG809" s="49"/>
      <c r="EPH809" s="49"/>
      <c r="EPI809" s="49"/>
      <c r="EPJ809" s="49"/>
      <c r="EPK809" s="49"/>
      <c r="EPL809" s="49"/>
      <c r="EPM809" s="49"/>
      <c r="EPN809" s="49"/>
      <c r="EPO809" s="49"/>
      <c r="EPP809" s="49"/>
      <c r="EPQ809" s="49"/>
      <c r="EPR809" s="49"/>
      <c r="EPS809" s="49"/>
      <c r="EPT809" s="49"/>
      <c r="EPU809" s="49"/>
      <c r="EPV809" s="49"/>
      <c r="EPW809" s="49"/>
      <c r="EPX809" s="49"/>
      <c r="EPY809" s="49"/>
      <c r="EPZ809" s="49"/>
      <c r="EQA809" s="49"/>
      <c r="EQB809" s="49"/>
      <c r="EQC809" s="49"/>
      <c r="EQD809" s="49"/>
      <c r="EQE809" s="49"/>
      <c r="EQF809" s="49"/>
      <c r="EQG809" s="49"/>
      <c r="EQH809" s="49"/>
      <c r="EQI809" s="49"/>
      <c r="EQJ809" s="49"/>
      <c r="EQK809" s="49"/>
      <c r="EQL809" s="49"/>
      <c r="EQM809" s="49"/>
      <c r="EQN809" s="49"/>
      <c r="EQO809" s="49"/>
      <c r="EQP809" s="49"/>
      <c r="EQQ809" s="49"/>
      <c r="EQR809" s="49"/>
      <c r="EQS809" s="49"/>
      <c r="EQT809" s="49"/>
      <c r="EQU809" s="49"/>
      <c r="EQV809" s="49"/>
      <c r="EQW809" s="49"/>
      <c r="EQX809" s="49"/>
      <c r="EQY809" s="49"/>
      <c r="EQZ809" s="49"/>
      <c r="ERA809" s="49"/>
      <c r="ERB809" s="49"/>
      <c r="ERC809" s="49"/>
      <c r="ERD809" s="49"/>
      <c r="ERE809" s="49"/>
      <c r="ERF809" s="49"/>
      <c r="ERG809" s="49"/>
      <c r="ERH809" s="49"/>
      <c r="ERI809" s="49"/>
      <c r="ERJ809" s="49"/>
      <c r="ERK809" s="49"/>
      <c r="ERL809" s="49"/>
      <c r="ERM809" s="49"/>
      <c r="ERN809" s="49"/>
      <c r="ERO809" s="49"/>
      <c r="ERP809" s="49"/>
      <c r="ERQ809" s="49"/>
      <c r="ERR809" s="49"/>
      <c r="ERS809" s="49"/>
      <c r="ERT809" s="49"/>
      <c r="ERU809" s="49"/>
      <c r="ERV809" s="49"/>
      <c r="ERW809" s="49"/>
      <c r="ERX809" s="49"/>
      <c r="ERY809" s="49"/>
      <c r="ERZ809" s="49"/>
      <c r="ESA809" s="49"/>
      <c r="ESB809" s="49"/>
      <c r="ESC809" s="49"/>
      <c r="ESD809" s="49"/>
      <c r="ESE809" s="49"/>
      <c r="ESF809" s="49"/>
      <c r="ESG809" s="49"/>
      <c r="ESH809" s="49"/>
      <c r="ESI809" s="49"/>
      <c r="ESJ809" s="49"/>
      <c r="ESK809" s="49"/>
      <c r="ESL809" s="49"/>
      <c r="ESM809" s="49"/>
      <c r="ESN809" s="49"/>
      <c r="ESO809" s="49"/>
      <c r="ESP809" s="49"/>
      <c r="ESQ809" s="49"/>
      <c r="ESR809" s="49"/>
      <c r="ESS809" s="49"/>
      <c r="EST809" s="49"/>
      <c r="ESU809" s="49"/>
      <c r="ESV809" s="49"/>
      <c r="ESW809" s="49"/>
      <c r="ESX809" s="49"/>
      <c r="ESY809" s="49"/>
      <c r="ESZ809" s="49"/>
      <c r="ETA809" s="49"/>
      <c r="ETB809" s="49"/>
      <c r="ETC809" s="49"/>
      <c r="ETD809" s="49"/>
      <c r="ETE809" s="49"/>
      <c r="ETF809" s="49"/>
      <c r="ETG809" s="49"/>
      <c r="ETH809" s="49"/>
      <c r="ETI809" s="49"/>
      <c r="ETJ809" s="49"/>
      <c r="ETK809" s="49"/>
      <c r="ETL809" s="49"/>
      <c r="ETM809" s="49"/>
      <c r="ETN809" s="49"/>
      <c r="ETO809" s="49"/>
      <c r="ETP809" s="49"/>
      <c r="ETQ809" s="49"/>
      <c r="ETR809" s="49"/>
      <c r="ETS809" s="49"/>
      <c r="ETT809" s="49"/>
      <c r="ETU809" s="49"/>
      <c r="ETV809" s="49"/>
      <c r="ETW809" s="49"/>
      <c r="ETX809" s="49"/>
      <c r="ETY809" s="49"/>
      <c r="ETZ809" s="49"/>
      <c r="EUA809" s="49"/>
      <c r="EUB809" s="49"/>
      <c r="EUC809" s="49"/>
      <c r="EUD809" s="49"/>
      <c r="EUE809" s="49"/>
      <c r="EUF809" s="49"/>
      <c r="EUG809" s="49"/>
      <c r="EUH809" s="49"/>
      <c r="EUI809" s="49"/>
      <c r="EUJ809" s="49"/>
      <c r="EUK809" s="49"/>
      <c r="EUL809" s="49"/>
      <c r="EUM809" s="49"/>
      <c r="EUN809" s="49"/>
      <c r="EUO809" s="49"/>
      <c r="EUP809" s="49"/>
      <c r="EUQ809" s="49"/>
      <c r="EUR809" s="49"/>
      <c r="EUS809" s="49"/>
      <c r="EUT809" s="49"/>
      <c r="EUU809" s="49"/>
      <c r="EUV809" s="49"/>
      <c r="EUW809" s="49"/>
      <c r="EUX809" s="49"/>
      <c r="EUY809" s="49"/>
      <c r="EUZ809" s="49"/>
      <c r="EVA809" s="49"/>
      <c r="EVB809" s="49"/>
      <c r="EVC809" s="49"/>
      <c r="EVD809" s="49"/>
      <c r="EVE809" s="49"/>
      <c r="EVF809" s="49"/>
      <c r="EVG809" s="49"/>
      <c r="EVH809" s="49"/>
      <c r="EVI809" s="49"/>
      <c r="EVJ809" s="49"/>
      <c r="EVK809" s="49"/>
      <c r="EVL809" s="49"/>
      <c r="EVM809" s="49"/>
      <c r="EVN809" s="49"/>
      <c r="EVO809" s="49"/>
      <c r="EVP809" s="49"/>
      <c r="EVQ809" s="49"/>
      <c r="EVR809" s="49"/>
      <c r="EVS809" s="49"/>
      <c r="EVT809" s="49"/>
      <c r="EVU809" s="49"/>
      <c r="EVV809" s="49"/>
      <c r="EVW809" s="49"/>
      <c r="EVX809" s="49"/>
      <c r="EVY809" s="49"/>
      <c r="EVZ809" s="49"/>
      <c r="EWA809" s="49"/>
      <c r="EWB809" s="49"/>
      <c r="EWC809" s="49"/>
      <c r="EWD809" s="49"/>
      <c r="EWE809" s="49"/>
      <c r="EWF809" s="49"/>
      <c r="EWG809" s="49"/>
      <c r="EWH809" s="49"/>
      <c r="EWI809" s="49"/>
      <c r="EWJ809" s="49"/>
      <c r="EWK809" s="49"/>
      <c r="EWL809" s="49"/>
      <c r="EWM809" s="49"/>
      <c r="EWN809" s="49"/>
      <c r="EWO809" s="49"/>
      <c r="EWP809" s="49"/>
      <c r="EWQ809" s="49"/>
      <c r="EWR809" s="49"/>
      <c r="EWS809" s="49"/>
      <c r="EWT809" s="49"/>
      <c r="EWU809" s="49"/>
      <c r="EWV809" s="49"/>
      <c r="EWW809" s="49"/>
      <c r="EWX809" s="49"/>
      <c r="EWY809" s="49"/>
      <c r="EWZ809" s="49"/>
      <c r="EXA809" s="49"/>
      <c r="EXB809" s="49"/>
      <c r="EXC809" s="49"/>
      <c r="EXD809" s="49"/>
      <c r="EXE809" s="49"/>
      <c r="EXF809" s="49"/>
      <c r="EXG809" s="49"/>
      <c r="EXH809" s="49"/>
      <c r="EXI809" s="49"/>
      <c r="EXJ809" s="49"/>
      <c r="EXK809" s="49"/>
      <c r="EXL809" s="49"/>
      <c r="EXM809" s="49"/>
      <c r="EXN809" s="49"/>
      <c r="EXO809" s="49"/>
      <c r="EXP809" s="49"/>
      <c r="EXQ809" s="49"/>
      <c r="EXR809" s="49"/>
      <c r="EXS809" s="49"/>
      <c r="EXT809" s="49"/>
      <c r="EXU809" s="49"/>
      <c r="EXV809" s="49"/>
      <c r="EXW809" s="49"/>
      <c r="EXX809" s="49"/>
      <c r="EXY809" s="49"/>
      <c r="EXZ809" s="49"/>
      <c r="EYA809" s="49"/>
      <c r="EYB809" s="49"/>
      <c r="EYC809" s="49"/>
      <c r="EYD809" s="49"/>
      <c r="EYE809" s="49"/>
      <c r="EYF809" s="49"/>
      <c r="EYG809" s="49"/>
      <c r="EYH809" s="49"/>
      <c r="EYI809" s="49"/>
      <c r="EYJ809" s="49"/>
      <c r="EYK809" s="49"/>
      <c r="EYL809" s="49"/>
      <c r="EYM809" s="49"/>
      <c r="EYN809" s="49"/>
      <c r="EYO809" s="49"/>
      <c r="EYP809" s="49"/>
      <c r="EYQ809" s="49"/>
      <c r="EYR809" s="49"/>
      <c r="EYS809" s="49"/>
      <c r="EYT809" s="49"/>
      <c r="EYU809" s="49"/>
      <c r="EYV809" s="49"/>
      <c r="EYW809" s="49"/>
      <c r="EYX809" s="49"/>
      <c r="EYY809" s="49"/>
      <c r="EYZ809" s="49"/>
      <c r="EZA809" s="49"/>
      <c r="EZB809" s="49"/>
      <c r="EZC809" s="49"/>
      <c r="EZD809" s="49"/>
      <c r="EZE809" s="49"/>
      <c r="EZF809" s="49"/>
      <c r="EZG809" s="49"/>
      <c r="EZH809" s="49"/>
      <c r="EZI809" s="49"/>
      <c r="EZJ809" s="49"/>
      <c r="EZK809" s="49"/>
      <c r="EZL809" s="49"/>
      <c r="EZM809" s="49"/>
      <c r="EZN809" s="49"/>
      <c r="EZO809" s="49"/>
      <c r="EZP809" s="49"/>
      <c r="EZQ809" s="49"/>
      <c r="EZR809" s="49"/>
      <c r="EZS809" s="49"/>
      <c r="EZT809" s="49"/>
      <c r="EZU809" s="49"/>
      <c r="EZV809" s="49"/>
      <c r="EZW809" s="49"/>
      <c r="EZX809" s="49"/>
      <c r="EZY809" s="49"/>
      <c r="EZZ809" s="49"/>
      <c r="FAA809" s="49"/>
      <c r="FAB809" s="49"/>
      <c r="FAC809" s="49"/>
      <c r="FAD809" s="49"/>
      <c r="FAE809" s="49"/>
      <c r="FAF809" s="49"/>
      <c r="FAG809" s="49"/>
      <c r="FAH809" s="49"/>
      <c r="FAI809" s="49"/>
      <c r="FAJ809" s="49"/>
      <c r="FAK809" s="49"/>
      <c r="FAL809" s="49"/>
      <c r="FAM809" s="49"/>
      <c r="FAN809" s="49"/>
      <c r="FAO809" s="49"/>
      <c r="FAP809" s="49"/>
      <c r="FAQ809" s="49"/>
      <c r="FAR809" s="49"/>
      <c r="FAS809" s="49"/>
      <c r="FAT809" s="49"/>
      <c r="FAU809" s="49"/>
      <c r="FAV809" s="49"/>
      <c r="FAW809" s="49"/>
      <c r="FAX809" s="49"/>
      <c r="FAY809" s="49"/>
      <c r="FAZ809" s="49"/>
      <c r="FBA809" s="49"/>
      <c r="FBB809" s="49"/>
      <c r="FBC809" s="49"/>
      <c r="FBD809" s="49"/>
      <c r="FBE809" s="49"/>
      <c r="FBF809" s="49"/>
      <c r="FBG809" s="49"/>
      <c r="FBH809" s="49"/>
      <c r="FBI809" s="49"/>
      <c r="FBJ809" s="49"/>
      <c r="FBK809" s="49"/>
      <c r="FBL809" s="49"/>
      <c r="FBM809" s="49"/>
      <c r="FBN809" s="49"/>
      <c r="FBO809" s="49"/>
      <c r="FBP809" s="49"/>
      <c r="FBQ809" s="49"/>
      <c r="FBR809" s="49"/>
      <c r="FBS809" s="49"/>
      <c r="FBT809" s="49"/>
      <c r="FBU809" s="49"/>
      <c r="FBV809" s="49"/>
      <c r="FBW809" s="49"/>
      <c r="FBX809" s="49"/>
      <c r="FBY809" s="49"/>
      <c r="FBZ809" s="49"/>
      <c r="FCA809" s="49"/>
      <c r="FCB809" s="49"/>
      <c r="FCC809" s="49"/>
      <c r="FCD809" s="49"/>
      <c r="FCE809" s="49"/>
      <c r="FCF809" s="49"/>
      <c r="FCG809" s="49"/>
      <c r="FCH809" s="49"/>
      <c r="FCI809" s="49"/>
      <c r="FCJ809" s="49"/>
      <c r="FCK809" s="49"/>
      <c r="FCL809" s="49"/>
      <c r="FCM809" s="49"/>
      <c r="FCN809" s="49"/>
      <c r="FCO809" s="49"/>
      <c r="FCP809" s="49"/>
      <c r="FCQ809" s="49"/>
      <c r="FCR809" s="49"/>
      <c r="FCS809" s="49"/>
      <c r="FCT809" s="49"/>
      <c r="FCU809" s="49"/>
      <c r="FCV809" s="49"/>
      <c r="FCW809" s="49"/>
      <c r="FCX809" s="49"/>
      <c r="FCY809" s="49"/>
      <c r="FCZ809" s="49"/>
      <c r="FDA809" s="49"/>
      <c r="FDB809" s="49"/>
      <c r="FDC809" s="49"/>
      <c r="FDD809" s="49"/>
      <c r="FDE809" s="49"/>
      <c r="FDF809" s="49"/>
      <c r="FDG809" s="49"/>
      <c r="FDH809" s="49"/>
      <c r="FDI809" s="49"/>
      <c r="FDJ809" s="49"/>
      <c r="FDK809" s="49"/>
      <c r="FDL809" s="49"/>
      <c r="FDM809" s="49"/>
      <c r="FDN809" s="49"/>
      <c r="FDO809" s="49"/>
      <c r="FDP809" s="49"/>
      <c r="FDQ809" s="49"/>
      <c r="FDR809" s="49"/>
      <c r="FDS809" s="49"/>
      <c r="FDT809" s="49"/>
      <c r="FDU809" s="49"/>
      <c r="FDV809" s="49"/>
      <c r="FDW809" s="49"/>
      <c r="FDX809" s="49"/>
      <c r="FDY809" s="49"/>
      <c r="FDZ809" s="49"/>
      <c r="FEA809" s="49"/>
      <c r="FEB809" s="49"/>
      <c r="FEC809" s="49"/>
      <c r="FED809" s="49"/>
      <c r="FEE809" s="49"/>
      <c r="FEF809" s="49"/>
      <c r="FEG809" s="49"/>
      <c r="FEH809" s="49"/>
      <c r="FEI809" s="49"/>
      <c r="FEJ809" s="49"/>
      <c r="FEK809" s="49"/>
      <c r="FEL809" s="49"/>
      <c r="FEM809" s="49"/>
      <c r="FEN809" s="49"/>
      <c r="FEO809" s="49"/>
      <c r="FEP809" s="49"/>
      <c r="FEQ809" s="49"/>
      <c r="FER809" s="49"/>
      <c r="FES809" s="49"/>
      <c r="FET809" s="49"/>
      <c r="FEU809" s="49"/>
      <c r="FEV809" s="49"/>
      <c r="FEW809" s="49"/>
      <c r="FEX809" s="49"/>
      <c r="FEY809" s="49"/>
      <c r="FEZ809" s="49"/>
      <c r="FFA809" s="49"/>
      <c r="FFB809" s="49"/>
      <c r="FFC809" s="49"/>
      <c r="FFD809" s="49"/>
      <c r="FFE809" s="49"/>
      <c r="FFF809" s="49"/>
      <c r="FFG809" s="49"/>
      <c r="FFH809" s="49"/>
      <c r="FFI809" s="49"/>
      <c r="FFJ809" s="49"/>
      <c r="FFK809" s="49"/>
      <c r="FFL809" s="49"/>
      <c r="FFM809" s="49"/>
      <c r="FFN809" s="49"/>
      <c r="FFO809" s="49"/>
      <c r="FFP809" s="49"/>
      <c r="FFQ809" s="49"/>
      <c r="FFR809" s="49"/>
      <c r="FFS809" s="49"/>
      <c r="FFT809" s="49"/>
      <c r="FFU809" s="49"/>
      <c r="FFV809" s="49"/>
      <c r="FFW809" s="49"/>
      <c r="FFX809" s="49"/>
      <c r="FFY809" s="49"/>
      <c r="FFZ809" s="49"/>
      <c r="FGA809" s="49"/>
      <c r="FGB809" s="49"/>
      <c r="FGC809" s="49"/>
      <c r="FGD809" s="49"/>
      <c r="FGE809" s="49"/>
      <c r="FGF809" s="49"/>
      <c r="FGG809" s="49"/>
      <c r="FGH809" s="49"/>
      <c r="FGI809" s="49"/>
      <c r="FGJ809" s="49"/>
      <c r="FGK809" s="49"/>
      <c r="FGL809" s="49"/>
      <c r="FGM809" s="49"/>
      <c r="FGN809" s="49"/>
      <c r="FGO809" s="49"/>
      <c r="FGP809" s="49"/>
      <c r="FGQ809" s="49"/>
      <c r="FGR809" s="49"/>
      <c r="FGS809" s="49"/>
      <c r="FGT809" s="49"/>
      <c r="FGU809" s="49"/>
      <c r="FGV809" s="49"/>
      <c r="FGW809" s="49"/>
      <c r="FGX809" s="49"/>
      <c r="FGY809" s="49"/>
      <c r="FGZ809" s="49"/>
      <c r="FHA809" s="49"/>
      <c r="FHB809" s="49"/>
      <c r="FHC809" s="49"/>
      <c r="FHD809" s="49"/>
      <c r="FHE809" s="49"/>
      <c r="FHF809" s="49"/>
      <c r="FHG809" s="49"/>
      <c r="FHH809" s="49"/>
      <c r="FHI809" s="49"/>
      <c r="FHJ809" s="49"/>
      <c r="FHK809" s="49"/>
      <c r="FHL809" s="49"/>
      <c r="FHM809" s="49"/>
      <c r="FHN809" s="49"/>
      <c r="FHO809" s="49"/>
      <c r="FHP809" s="49"/>
      <c r="FHQ809" s="49"/>
      <c r="FHR809" s="49"/>
      <c r="FHS809" s="49"/>
      <c r="FHT809" s="49"/>
      <c r="FHU809" s="49"/>
      <c r="FHV809" s="49"/>
      <c r="FHW809" s="49"/>
      <c r="FHX809" s="49"/>
      <c r="FHY809" s="49"/>
      <c r="FHZ809" s="49"/>
      <c r="FIA809" s="49"/>
      <c r="FIB809" s="49"/>
      <c r="FIC809" s="49"/>
      <c r="FID809" s="49"/>
      <c r="FIE809" s="49"/>
      <c r="FIF809" s="49"/>
      <c r="FIG809" s="49"/>
      <c r="FIH809" s="49"/>
      <c r="FII809" s="49"/>
      <c r="FIJ809" s="49"/>
      <c r="FIK809" s="49"/>
      <c r="FIL809" s="49"/>
      <c r="FIM809" s="49"/>
      <c r="FIN809" s="49"/>
      <c r="FIO809" s="49"/>
      <c r="FIP809" s="49"/>
      <c r="FIQ809" s="49"/>
      <c r="FIR809" s="49"/>
      <c r="FIS809" s="49"/>
      <c r="FIT809" s="49"/>
      <c r="FIU809" s="49"/>
      <c r="FIV809" s="49"/>
      <c r="FIW809" s="49"/>
      <c r="FIX809" s="49"/>
      <c r="FIY809" s="49"/>
      <c r="FIZ809" s="49"/>
      <c r="FJA809" s="49"/>
      <c r="FJB809" s="49"/>
      <c r="FJC809" s="49"/>
      <c r="FJD809" s="49"/>
      <c r="FJE809" s="49"/>
      <c r="FJF809" s="49"/>
      <c r="FJG809" s="49"/>
      <c r="FJH809" s="49"/>
      <c r="FJI809" s="49"/>
      <c r="FJJ809" s="49"/>
      <c r="FJK809" s="49"/>
      <c r="FJL809" s="49"/>
      <c r="FJM809" s="49"/>
      <c r="FJN809" s="49"/>
      <c r="FJO809" s="49"/>
      <c r="FJP809" s="49"/>
      <c r="FJQ809" s="49"/>
      <c r="FJR809" s="49"/>
      <c r="FJS809" s="49"/>
      <c r="FJT809" s="49"/>
      <c r="FJU809" s="49"/>
      <c r="FJV809" s="49"/>
      <c r="FJW809" s="49"/>
      <c r="FJX809" s="49"/>
      <c r="FJY809" s="49"/>
      <c r="FJZ809" s="49"/>
      <c r="FKA809" s="49"/>
      <c r="FKB809" s="49"/>
      <c r="FKC809" s="49"/>
      <c r="FKD809" s="49"/>
      <c r="FKE809" s="49"/>
      <c r="FKF809" s="49"/>
      <c r="FKG809" s="49"/>
      <c r="FKH809" s="49"/>
      <c r="FKI809" s="49"/>
      <c r="FKJ809" s="49"/>
      <c r="FKK809" s="49"/>
      <c r="FKL809" s="49"/>
      <c r="FKM809" s="49"/>
      <c r="FKN809" s="49"/>
      <c r="FKO809" s="49"/>
      <c r="FKP809" s="49"/>
      <c r="FKQ809" s="49"/>
      <c r="FKR809" s="49"/>
      <c r="FKS809" s="49"/>
      <c r="FKT809" s="49"/>
      <c r="FKU809" s="49"/>
      <c r="FKV809" s="49"/>
      <c r="FKW809" s="49"/>
      <c r="FKX809" s="49"/>
      <c r="FKY809" s="49"/>
      <c r="FKZ809" s="49"/>
      <c r="FLA809" s="49"/>
      <c r="FLB809" s="49"/>
      <c r="FLC809" s="49"/>
      <c r="FLD809" s="49"/>
      <c r="FLE809" s="49"/>
      <c r="FLF809" s="49"/>
      <c r="FLG809" s="49"/>
      <c r="FLH809" s="49"/>
      <c r="FLI809" s="49"/>
      <c r="FLJ809" s="49"/>
      <c r="FLK809" s="49"/>
      <c r="FLL809" s="49"/>
      <c r="FLM809" s="49"/>
      <c r="FLN809" s="49"/>
      <c r="FLO809" s="49"/>
      <c r="FLP809" s="49"/>
      <c r="FLQ809" s="49"/>
      <c r="FLR809" s="49"/>
      <c r="FLS809" s="49"/>
      <c r="FLT809" s="49"/>
      <c r="FLU809" s="49"/>
      <c r="FLV809" s="49"/>
      <c r="FLW809" s="49"/>
      <c r="FLX809" s="49"/>
      <c r="FLY809" s="49"/>
      <c r="FLZ809" s="49"/>
      <c r="FMA809" s="49"/>
      <c r="FMB809" s="49"/>
      <c r="FMC809" s="49"/>
      <c r="FMD809" s="49"/>
      <c r="FME809" s="49"/>
      <c r="FMF809" s="49"/>
      <c r="FMG809" s="49"/>
      <c r="FMH809" s="49"/>
      <c r="FMI809" s="49"/>
      <c r="FMJ809" s="49"/>
      <c r="FMK809" s="49"/>
      <c r="FML809" s="49"/>
      <c r="FMM809" s="49"/>
      <c r="FMN809" s="49"/>
      <c r="FMO809" s="49"/>
      <c r="FMP809" s="49"/>
      <c r="FMQ809" s="49"/>
      <c r="FMR809" s="49"/>
      <c r="FMS809" s="49"/>
      <c r="FMT809" s="49"/>
      <c r="FMU809" s="49"/>
      <c r="FMV809" s="49"/>
      <c r="FMW809" s="49"/>
      <c r="FMX809" s="49"/>
      <c r="FMY809" s="49"/>
      <c r="FMZ809" s="49"/>
      <c r="FNA809" s="49"/>
      <c r="FNB809" s="49"/>
      <c r="FNC809" s="49"/>
      <c r="FND809" s="49"/>
      <c r="FNE809" s="49"/>
      <c r="FNF809" s="49"/>
      <c r="FNG809" s="49"/>
      <c r="FNH809" s="49"/>
      <c r="FNI809" s="49"/>
      <c r="FNJ809" s="49"/>
      <c r="FNK809" s="49"/>
      <c r="FNL809" s="49"/>
      <c r="FNM809" s="49"/>
      <c r="FNN809" s="49"/>
      <c r="FNO809" s="49"/>
      <c r="FNP809" s="49"/>
      <c r="FNQ809" s="49"/>
      <c r="FNR809" s="49"/>
      <c r="FNS809" s="49"/>
      <c r="FNT809" s="49"/>
      <c r="FNU809" s="49"/>
      <c r="FNV809" s="49"/>
      <c r="FNW809" s="49"/>
      <c r="FNX809" s="49"/>
      <c r="FNY809" s="49"/>
      <c r="FNZ809" s="49"/>
      <c r="FOA809" s="49"/>
      <c r="FOB809" s="49"/>
      <c r="FOC809" s="49"/>
      <c r="FOD809" s="49"/>
      <c r="FOE809" s="49"/>
      <c r="FOF809" s="49"/>
      <c r="FOG809" s="49"/>
      <c r="FOH809" s="49"/>
      <c r="FOI809" s="49"/>
      <c r="FOJ809" s="49"/>
      <c r="FOK809" s="49"/>
      <c r="FOL809" s="49"/>
      <c r="FOM809" s="49"/>
      <c r="FON809" s="49"/>
      <c r="FOO809" s="49"/>
      <c r="FOP809" s="49"/>
      <c r="FOQ809" s="49"/>
      <c r="FOR809" s="49"/>
      <c r="FOS809" s="49"/>
      <c r="FOT809" s="49"/>
      <c r="FOU809" s="49"/>
      <c r="FOV809" s="49"/>
      <c r="FOW809" s="49"/>
      <c r="FOX809" s="49"/>
      <c r="FOY809" s="49"/>
      <c r="FOZ809" s="49"/>
      <c r="FPA809" s="49"/>
      <c r="FPB809" s="49"/>
      <c r="FPC809" s="49"/>
      <c r="FPD809" s="49"/>
      <c r="FPE809" s="49"/>
      <c r="FPF809" s="49"/>
      <c r="FPG809" s="49"/>
      <c r="FPH809" s="49"/>
      <c r="FPI809" s="49"/>
      <c r="FPJ809" s="49"/>
      <c r="FPK809" s="49"/>
      <c r="FPL809" s="49"/>
      <c r="FPM809" s="49"/>
      <c r="FPN809" s="49"/>
      <c r="FPO809" s="49"/>
      <c r="FPP809" s="49"/>
      <c r="FPQ809" s="49"/>
      <c r="FPR809" s="49"/>
      <c r="FPS809" s="49"/>
      <c r="FPT809" s="49"/>
      <c r="FPU809" s="49"/>
      <c r="FPV809" s="49"/>
      <c r="FPW809" s="49"/>
      <c r="FPX809" s="49"/>
      <c r="FPY809" s="49"/>
      <c r="FPZ809" s="49"/>
      <c r="FQA809" s="49"/>
      <c r="FQB809" s="49"/>
      <c r="FQC809" s="49"/>
      <c r="FQD809" s="49"/>
      <c r="FQE809" s="49"/>
      <c r="FQF809" s="49"/>
      <c r="FQG809" s="49"/>
      <c r="FQH809" s="49"/>
      <c r="FQI809" s="49"/>
      <c r="FQJ809" s="49"/>
      <c r="FQK809" s="49"/>
      <c r="FQL809" s="49"/>
      <c r="FQM809" s="49"/>
      <c r="FQN809" s="49"/>
      <c r="FQO809" s="49"/>
      <c r="FQP809" s="49"/>
      <c r="FQQ809" s="49"/>
      <c r="FQR809" s="49"/>
      <c r="FQS809" s="49"/>
      <c r="FQT809" s="49"/>
      <c r="FQU809" s="49"/>
      <c r="FQV809" s="49"/>
      <c r="FQW809" s="49"/>
      <c r="FQX809" s="49"/>
      <c r="FQY809" s="49"/>
      <c r="FQZ809" s="49"/>
      <c r="FRA809" s="49"/>
      <c r="FRB809" s="49"/>
      <c r="FRC809" s="49"/>
      <c r="FRD809" s="49"/>
      <c r="FRE809" s="49"/>
      <c r="FRF809" s="49"/>
      <c r="FRG809" s="49"/>
      <c r="FRH809" s="49"/>
      <c r="FRI809" s="49"/>
      <c r="FRJ809" s="49"/>
      <c r="FRK809" s="49"/>
      <c r="FRL809" s="49"/>
      <c r="FRM809" s="49"/>
      <c r="FRN809" s="49"/>
      <c r="FRO809" s="49"/>
      <c r="FRP809" s="49"/>
      <c r="FRQ809" s="49"/>
      <c r="FRR809" s="49"/>
      <c r="FRS809" s="49"/>
      <c r="FRT809" s="49"/>
      <c r="FRU809" s="49"/>
      <c r="FRV809" s="49"/>
      <c r="FRW809" s="49"/>
      <c r="FRX809" s="49"/>
      <c r="FRY809" s="49"/>
      <c r="FRZ809" s="49"/>
      <c r="FSA809" s="49"/>
      <c r="FSB809" s="49"/>
      <c r="FSC809" s="49"/>
      <c r="FSD809" s="49"/>
      <c r="FSE809" s="49"/>
      <c r="FSF809" s="49"/>
      <c r="FSG809" s="49"/>
      <c r="FSH809" s="49"/>
      <c r="FSI809" s="49"/>
      <c r="FSJ809" s="49"/>
      <c r="FSK809" s="49"/>
      <c r="FSL809" s="49"/>
      <c r="FSM809" s="49"/>
      <c r="FSN809" s="49"/>
      <c r="FSO809" s="49"/>
      <c r="FSP809" s="49"/>
      <c r="FSQ809" s="49"/>
      <c r="FSR809" s="49"/>
      <c r="FSS809" s="49"/>
      <c r="FST809" s="49"/>
      <c r="FSU809" s="49"/>
      <c r="FSV809" s="49"/>
      <c r="FSW809" s="49"/>
      <c r="FSX809" s="49"/>
      <c r="FSY809" s="49"/>
      <c r="FSZ809" s="49"/>
      <c r="FTA809" s="49"/>
      <c r="FTB809" s="49"/>
      <c r="FTC809" s="49"/>
      <c r="FTD809" s="49"/>
      <c r="FTE809" s="49"/>
      <c r="FTF809" s="49"/>
      <c r="FTG809" s="49"/>
      <c r="FTH809" s="49"/>
      <c r="FTI809" s="49"/>
      <c r="FTJ809" s="49"/>
      <c r="FTK809" s="49"/>
      <c r="FTL809" s="49"/>
      <c r="FTM809" s="49"/>
      <c r="FTN809" s="49"/>
      <c r="FTO809" s="49"/>
      <c r="FTP809" s="49"/>
      <c r="FTQ809" s="49"/>
      <c r="FTR809" s="49"/>
      <c r="FTS809" s="49"/>
      <c r="FTT809" s="49"/>
      <c r="FTU809" s="49"/>
      <c r="FTV809" s="49"/>
      <c r="FTW809" s="49"/>
      <c r="FTX809" s="49"/>
      <c r="FTY809" s="49"/>
      <c r="FTZ809" s="49"/>
      <c r="FUA809" s="49"/>
      <c r="FUB809" s="49"/>
      <c r="FUC809" s="49"/>
      <c r="FUD809" s="49"/>
      <c r="FUE809" s="49"/>
      <c r="FUF809" s="49"/>
      <c r="FUG809" s="49"/>
      <c r="FUH809" s="49"/>
      <c r="FUI809" s="49"/>
      <c r="FUJ809" s="49"/>
      <c r="FUK809" s="49"/>
      <c r="FUL809" s="49"/>
      <c r="FUM809" s="49"/>
      <c r="FUN809" s="49"/>
      <c r="FUO809" s="49"/>
      <c r="FUP809" s="49"/>
      <c r="FUQ809" s="49"/>
      <c r="FUR809" s="49"/>
      <c r="FUS809" s="49"/>
      <c r="FUT809" s="49"/>
      <c r="FUU809" s="49"/>
      <c r="FUV809" s="49"/>
      <c r="FUW809" s="49"/>
      <c r="FUX809" s="49"/>
      <c r="FUY809" s="49"/>
      <c r="FUZ809" s="49"/>
      <c r="FVA809" s="49"/>
      <c r="FVB809" s="49"/>
      <c r="FVC809" s="49"/>
      <c r="FVD809" s="49"/>
      <c r="FVE809" s="49"/>
      <c r="FVF809" s="49"/>
      <c r="FVG809" s="49"/>
      <c r="FVH809" s="49"/>
      <c r="FVI809" s="49"/>
      <c r="FVJ809" s="49"/>
      <c r="FVK809" s="49"/>
      <c r="FVL809" s="49"/>
      <c r="FVM809" s="49"/>
      <c r="FVN809" s="49"/>
      <c r="FVO809" s="49"/>
      <c r="FVP809" s="49"/>
      <c r="FVQ809" s="49"/>
      <c r="FVR809" s="49"/>
      <c r="FVS809" s="49"/>
      <c r="FVT809" s="49"/>
      <c r="FVU809" s="49"/>
      <c r="FVV809" s="49"/>
      <c r="FVW809" s="49"/>
      <c r="FVX809" s="49"/>
      <c r="FVY809" s="49"/>
      <c r="FVZ809" s="49"/>
      <c r="FWA809" s="49"/>
      <c r="FWB809" s="49"/>
      <c r="FWC809" s="49"/>
      <c r="FWD809" s="49"/>
      <c r="FWE809" s="49"/>
      <c r="FWF809" s="49"/>
      <c r="FWG809" s="49"/>
      <c r="FWH809" s="49"/>
      <c r="FWI809" s="49"/>
      <c r="FWJ809" s="49"/>
      <c r="FWK809" s="49"/>
      <c r="FWL809" s="49"/>
      <c r="FWM809" s="49"/>
      <c r="FWN809" s="49"/>
      <c r="FWO809" s="49"/>
      <c r="FWP809" s="49"/>
      <c r="FWQ809" s="49"/>
      <c r="FWR809" s="49"/>
      <c r="FWS809" s="49"/>
      <c r="FWT809" s="49"/>
      <c r="FWU809" s="49"/>
      <c r="FWV809" s="49"/>
      <c r="FWW809" s="49"/>
      <c r="FWX809" s="49"/>
      <c r="FWY809" s="49"/>
      <c r="FWZ809" s="49"/>
      <c r="FXA809" s="49"/>
      <c r="FXB809" s="49"/>
      <c r="FXC809" s="49"/>
      <c r="FXD809" s="49"/>
      <c r="FXE809" s="49"/>
      <c r="FXF809" s="49"/>
      <c r="FXG809" s="49"/>
      <c r="FXH809" s="49"/>
      <c r="FXI809" s="49"/>
      <c r="FXJ809" s="49"/>
      <c r="FXK809" s="49"/>
      <c r="FXL809" s="49"/>
      <c r="FXM809" s="49"/>
      <c r="FXN809" s="49"/>
      <c r="FXO809" s="49"/>
      <c r="FXP809" s="49"/>
      <c r="FXQ809" s="49"/>
      <c r="FXR809" s="49"/>
      <c r="FXS809" s="49"/>
      <c r="FXT809" s="49"/>
      <c r="FXU809" s="49"/>
      <c r="FXV809" s="49"/>
      <c r="FXW809" s="49"/>
      <c r="FXX809" s="49"/>
      <c r="FXY809" s="49"/>
      <c r="FXZ809" s="49"/>
      <c r="FYA809" s="49"/>
      <c r="FYB809" s="49"/>
      <c r="FYC809" s="49"/>
      <c r="FYD809" s="49"/>
      <c r="FYE809" s="49"/>
      <c r="FYF809" s="49"/>
      <c r="FYG809" s="49"/>
      <c r="FYH809" s="49"/>
      <c r="FYI809" s="49"/>
      <c r="FYJ809" s="49"/>
      <c r="FYK809" s="49"/>
      <c r="FYL809" s="49"/>
      <c r="FYM809" s="49"/>
      <c r="FYN809" s="49"/>
      <c r="FYO809" s="49"/>
      <c r="FYP809" s="49"/>
      <c r="FYQ809" s="49"/>
      <c r="FYR809" s="49"/>
      <c r="FYS809" s="49"/>
      <c r="FYT809" s="49"/>
      <c r="FYU809" s="49"/>
      <c r="FYV809" s="49"/>
      <c r="FYW809" s="49"/>
      <c r="FYX809" s="49"/>
      <c r="FYY809" s="49"/>
      <c r="FYZ809" s="49"/>
      <c r="FZA809" s="49"/>
      <c r="FZB809" s="49"/>
      <c r="FZC809" s="49"/>
      <c r="FZD809" s="49"/>
      <c r="FZE809" s="49"/>
      <c r="FZF809" s="49"/>
      <c r="FZG809" s="49"/>
      <c r="FZH809" s="49"/>
      <c r="FZI809" s="49"/>
      <c r="FZJ809" s="49"/>
      <c r="FZK809" s="49"/>
      <c r="FZL809" s="49"/>
      <c r="FZM809" s="49"/>
      <c r="FZN809" s="49"/>
      <c r="FZO809" s="49"/>
      <c r="FZP809" s="49"/>
      <c r="FZQ809" s="49"/>
      <c r="FZR809" s="49"/>
      <c r="FZS809" s="49"/>
      <c r="FZT809" s="49"/>
      <c r="FZU809" s="49"/>
      <c r="FZV809" s="49"/>
      <c r="FZW809" s="49"/>
      <c r="FZX809" s="49"/>
      <c r="FZY809" s="49"/>
      <c r="FZZ809" s="49"/>
      <c r="GAA809" s="49"/>
      <c r="GAB809" s="49"/>
      <c r="GAC809" s="49"/>
      <c r="GAD809" s="49"/>
      <c r="GAE809" s="49"/>
      <c r="GAF809" s="49"/>
      <c r="GAG809" s="49"/>
      <c r="GAH809" s="49"/>
      <c r="GAI809" s="49"/>
      <c r="GAJ809" s="49"/>
      <c r="GAK809" s="49"/>
      <c r="GAL809" s="49"/>
      <c r="GAM809" s="49"/>
      <c r="GAN809" s="49"/>
      <c r="GAO809" s="49"/>
      <c r="GAP809" s="49"/>
      <c r="GAQ809" s="49"/>
      <c r="GAR809" s="49"/>
      <c r="GAS809" s="49"/>
      <c r="GAT809" s="49"/>
      <c r="GAU809" s="49"/>
      <c r="GAV809" s="49"/>
      <c r="GAW809" s="49"/>
      <c r="GAX809" s="49"/>
      <c r="GAY809" s="49"/>
      <c r="GAZ809" s="49"/>
      <c r="GBA809" s="49"/>
      <c r="GBB809" s="49"/>
      <c r="GBC809" s="49"/>
      <c r="GBD809" s="49"/>
      <c r="GBE809" s="49"/>
      <c r="GBF809" s="49"/>
      <c r="GBG809" s="49"/>
      <c r="GBH809" s="49"/>
      <c r="GBI809" s="49"/>
      <c r="GBJ809" s="49"/>
      <c r="GBK809" s="49"/>
      <c r="GBL809" s="49"/>
      <c r="GBM809" s="49"/>
      <c r="GBN809" s="49"/>
      <c r="GBO809" s="49"/>
      <c r="GBP809" s="49"/>
      <c r="GBQ809" s="49"/>
      <c r="GBR809" s="49"/>
      <c r="GBS809" s="49"/>
      <c r="GBT809" s="49"/>
      <c r="GBU809" s="49"/>
      <c r="GBV809" s="49"/>
      <c r="GBW809" s="49"/>
      <c r="GBX809" s="49"/>
      <c r="GBY809" s="49"/>
      <c r="GBZ809" s="49"/>
      <c r="GCA809" s="49"/>
      <c r="GCB809" s="49"/>
      <c r="GCC809" s="49"/>
      <c r="GCD809" s="49"/>
      <c r="GCE809" s="49"/>
      <c r="GCF809" s="49"/>
      <c r="GCG809" s="49"/>
      <c r="GCH809" s="49"/>
      <c r="GCI809" s="49"/>
      <c r="GCJ809" s="49"/>
      <c r="GCK809" s="49"/>
      <c r="GCL809" s="49"/>
      <c r="GCM809" s="49"/>
      <c r="GCN809" s="49"/>
      <c r="GCO809" s="49"/>
      <c r="GCP809" s="49"/>
      <c r="GCQ809" s="49"/>
      <c r="GCR809" s="49"/>
      <c r="GCS809" s="49"/>
      <c r="GCT809" s="49"/>
      <c r="GCU809" s="49"/>
      <c r="GCV809" s="49"/>
      <c r="GCW809" s="49"/>
      <c r="GCX809" s="49"/>
      <c r="GCY809" s="49"/>
      <c r="GCZ809" s="49"/>
      <c r="GDA809" s="49"/>
      <c r="GDB809" s="49"/>
      <c r="GDC809" s="49"/>
      <c r="GDD809" s="49"/>
      <c r="GDE809" s="49"/>
      <c r="GDF809" s="49"/>
      <c r="GDG809" s="49"/>
      <c r="GDH809" s="49"/>
      <c r="GDI809" s="49"/>
      <c r="GDJ809" s="49"/>
      <c r="GDK809" s="49"/>
      <c r="GDL809" s="49"/>
      <c r="GDM809" s="49"/>
      <c r="GDN809" s="49"/>
      <c r="GDO809" s="49"/>
      <c r="GDP809" s="49"/>
      <c r="GDQ809" s="49"/>
      <c r="GDR809" s="49"/>
      <c r="GDS809" s="49"/>
      <c r="GDT809" s="49"/>
      <c r="GDU809" s="49"/>
      <c r="GDV809" s="49"/>
      <c r="GDW809" s="49"/>
      <c r="GDX809" s="49"/>
      <c r="GDY809" s="49"/>
      <c r="GDZ809" s="49"/>
      <c r="GEA809" s="49"/>
      <c r="GEB809" s="49"/>
      <c r="GEC809" s="49"/>
      <c r="GED809" s="49"/>
      <c r="GEE809" s="49"/>
      <c r="GEF809" s="49"/>
      <c r="GEG809" s="49"/>
      <c r="GEH809" s="49"/>
      <c r="GEI809" s="49"/>
      <c r="GEJ809" s="49"/>
      <c r="GEK809" s="49"/>
      <c r="GEL809" s="49"/>
      <c r="GEM809" s="49"/>
      <c r="GEN809" s="49"/>
      <c r="GEO809" s="49"/>
      <c r="GEP809" s="49"/>
      <c r="GEQ809" s="49"/>
      <c r="GER809" s="49"/>
      <c r="GES809" s="49"/>
      <c r="GET809" s="49"/>
      <c r="GEU809" s="49"/>
      <c r="GEV809" s="49"/>
      <c r="GEW809" s="49"/>
      <c r="GEX809" s="49"/>
      <c r="GEY809" s="49"/>
      <c r="GEZ809" s="49"/>
      <c r="GFA809" s="49"/>
      <c r="GFB809" s="49"/>
      <c r="GFC809" s="49"/>
      <c r="GFD809" s="49"/>
      <c r="GFE809" s="49"/>
      <c r="GFF809" s="49"/>
      <c r="GFG809" s="49"/>
      <c r="GFH809" s="49"/>
      <c r="GFI809" s="49"/>
      <c r="GFJ809" s="49"/>
      <c r="GFK809" s="49"/>
      <c r="GFL809" s="49"/>
      <c r="GFM809" s="49"/>
      <c r="GFN809" s="49"/>
      <c r="GFO809" s="49"/>
      <c r="GFP809" s="49"/>
      <c r="GFQ809" s="49"/>
      <c r="GFR809" s="49"/>
      <c r="GFS809" s="49"/>
      <c r="GFT809" s="49"/>
      <c r="GFU809" s="49"/>
      <c r="GFV809" s="49"/>
      <c r="GFW809" s="49"/>
      <c r="GFX809" s="49"/>
      <c r="GFY809" s="49"/>
      <c r="GFZ809" s="49"/>
      <c r="GGA809" s="49"/>
      <c r="GGB809" s="49"/>
      <c r="GGC809" s="49"/>
      <c r="GGD809" s="49"/>
      <c r="GGE809" s="49"/>
      <c r="GGF809" s="49"/>
      <c r="GGG809" s="49"/>
      <c r="GGH809" s="49"/>
      <c r="GGI809" s="49"/>
      <c r="GGJ809" s="49"/>
      <c r="GGK809" s="49"/>
      <c r="GGL809" s="49"/>
      <c r="GGM809" s="49"/>
      <c r="GGN809" s="49"/>
      <c r="GGO809" s="49"/>
      <c r="GGP809" s="49"/>
      <c r="GGQ809" s="49"/>
      <c r="GGR809" s="49"/>
      <c r="GGS809" s="49"/>
      <c r="GGT809" s="49"/>
      <c r="GGU809" s="49"/>
      <c r="GGV809" s="49"/>
      <c r="GGW809" s="49"/>
      <c r="GGX809" s="49"/>
      <c r="GGY809" s="49"/>
      <c r="GGZ809" s="49"/>
      <c r="GHA809" s="49"/>
      <c r="GHB809" s="49"/>
      <c r="GHC809" s="49"/>
      <c r="GHD809" s="49"/>
      <c r="GHE809" s="49"/>
      <c r="GHF809" s="49"/>
      <c r="GHG809" s="49"/>
      <c r="GHH809" s="49"/>
      <c r="GHI809" s="49"/>
      <c r="GHJ809" s="49"/>
      <c r="GHK809" s="49"/>
      <c r="GHL809" s="49"/>
      <c r="GHM809" s="49"/>
      <c r="GHN809" s="49"/>
      <c r="GHO809" s="49"/>
      <c r="GHP809" s="49"/>
      <c r="GHQ809" s="49"/>
      <c r="GHR809" s="49"/>
      <c r="GHS809" s="49"/>
      <c r="GHT809" s="49"/>
      <c r="GHU809" s="49"/>
      <c r="GHV809" s="49"/>
      <c r="GHW809" s="49"/>
      <c r="GHX809" s="49"/>
      <c r="GHY809" s="49"/>
      <c r="GHZ809" s="49"/>
      <c r="GIA809" s="49"/>
      <c r="GIB809" s="49"/>
      <c r="GIC809" s="49"/>
      <c r="GID809" s="49"/>
      <c r="GIE809" s="49"/>
      <c r="GIF809" s="49"/>
      <c r="GIG809" s="49"/>
      <c r="GIH809" s="49"/>
      <c r="GII809" s="49"/>
      <c r="GIJ809" s="49"/>
      <c r="GIK809" s="49"/>
      <c r="GIL809" s="49"/>
      <c r="GIM809" s="49"/>
      <c r="GIN809" s="49"/>
      <c r="GIO809" s="49"/>
      <c r="GIP809" s="49"/>
      <c r="GIQ809" s="49"/>
      <c r="GIR809" s="49"/>
      <c r="GIS809" s="49"/>
      <c r="GIT809" s="49"/>
      <c r="GIU809" s="49"/>
      <c r="GIV809" s="49"/>
      <c r="GIW809" s="49"/>
      <c r="GIX809" s="49"/>
      <c r="GIY809" s="49"/>
      <c r="GIZ809" s="49"/>
      <c r="GJA809" s="49"/>
      <c r="GJB809" s="49"/>
      <c r="GJC809" s="49"/>
      <c r="GJD809" s="49"/>
      <c r="GJE809" s="49"/>
      <c r="GJF809" s="49"/>
      <c r="GJG809" s="49"/>
      <c r="GJH809" s="49"/>
      <c r="GJI809" s="49"/>
      <c r="GJJ809" s="49"/>
      <c r="GJK809" s="49"/>
      <c r="GJL809" s="49"/>
      <c r="GJM809" s="49"/>
      <c r="GJN809" s="49"/>
      <c r="GJO809" s="49"/>
      <c r="GJP809" s="49"/>
      <c r="GJQ809" s="49"/>
      <c r="GJR809" s="49"/>
      <c r="GJS809" s="49"/>
      <c r="GJT809" s="49"/>
      <c r="GJU809" s="49"/>
      <c r="GJV809" s="49"/>
      <c r="GJW809" s="49"/>
      <c r="GJX809" s="49"/>
      <c r="GJY809" s="49"/>
      <c r="GJZ809" s="49"/>
      <c r="GKA809" s="49"/>
      <c r="GKB809" s="49"/>
      <c r="GKC809" s="49"/>
      <c r="GKD809" s="49"/>
      <c r="GKE809" s="49"/>
      <c r="GKF809" s="49"/>
      <c r="GKG809" s="49"/>
      <c r="GKH809" s="49"/>
      <c r="GKI809" s="49"/>
      <c r="GKJ809" s="49"/>
      <c r="GKK809" s="49"/>
      <c r="GKL809" s="49"/>
      <c r="GKM809" s="49"/>
      <c r="GKN809" s="49"/>
      <c r="GKO809" s="49"/>
      <c r="GKP809" s="49"/>
      <c r="GKQ809" s="49"/>
      <c r="GKR809" s="49"/>
      <c r="GKS809" s="49"/>
      <c r="GKT809" s="49"/>
      <c r="GKU809" s="49"/>
      <c r="GKV809" s="49"/>
      <c r="GKW809" s="49"/>
      <c r="GKX809" s="49"/>
      <c r="GKY809" s="49"/>
      <c r="GKZ809" s="49"/>
      <c r="GLA809" s="49"/>
      <c r="GLB809" s="49"/>
      <c r="GLC809" s="49"/>
      <c r="GLD809" s="49"/>
      <c r="GLE809" s="49"/>
      <c r="GLF809" s="49"/>
      <c r="GLG809" s="49"/>
      <c r="GLH809" s="49"/>
      <c r="GLI809" s="49"/>
      <c r="GLJ809" s="49"/>
      <c r="GLK809" s="49"/>
      <c r="GLL809" s="49"/>
      <c r="GLM809" s="49"/>
      <c r="GLN809" s="49"/>
      <c r="GLO809" s="49"/>
      <c r="GLP809" s="49"/>
      <c r="GLQ809" s="49"/>
      <c r="GLR809" s="49"/>
      <c r="GLS809" s="49"/>
      <c r="GLT809" s="49"/>
      <c r="GLU809" s="49"/>
      <c r="GLV809" s="49"/>
      <c r="GLW809" s="49"/>
      <c r="GLX809" s="49"/>
      <c r="GLY809" s="49"/>
      <c r="GLZ809" s="49"/>
      <c r="GMA809" s="49"/>
      <c r="GMB809" s="49"/>
      <c r="GMC809" s="49"/>
      <c r="GMD809" s="49"/>
      <c r="GME809" s="49"/>
      <c r="GMF809" s="49"/>
      <c r="GMG809" s="49"/>
      <c r="GMH809" s="49"/>
      <c r="GMI809" s="49"/>
      <c r="GMJ809" s="49"/>
      <c r="GMK809" s="49"/>
      <c r="GML809" s="49"/>
      <c r="GMM809" s="49"/>
      <c r="GMN809" s="49"/>
      <c r="GMO809" s="49"/>
      <c r="GMP809" s="49"/>
      <c r="GMQ809" s="49"/>
      <c r="GMR809" s="49"/>
      <c r="GMS809" s="49"/>
      <c r="GMT809" s="49"/>
      <c r="GMU809" s="49"/>
      <c r="GMV809" s="49"/>
      <c r="GMW809" s="49"/>
      <c r="GMX809" s="49"/>
      <c r="GMY809" s="49"/>
      <c r="GMZ809" s="49"/>
      <c r="GNA809" s="49"/>
      <c r="GNB809" s="49"/>
      <c r="GNC809" s="49"/>
      <c r="GND809" s="49"/>
      <c r="GNE809" s="49"/>
      <c r="GNF809" s="49"/>
      <c r="GNG809" s="49"/>
      <c r="GNH809" s="49"/>
      <c r="GNI809" s="49"/>
      <c r="GNJ809" s="49"/>
      <c r="GNK809" s="49"/>
      <c r="GNL809" s="49"/>
      <c r="GNM809" s="49"/>
      <c r="GNN809" s="49"/>
      <c r="GNO809" s="49"/>
      <c r="GNP809" s="49"/>
      <c r="GNQ809" s="49"/>
      <c r="GNR809" s="49"/>
      <c r="GNS809" s="49"/>
      <c r="GNT809" s="49"/>
      <c r="GNU809" s="49"/>
      <c r="GNV809" s="49"/>
      <c r="GNW809" s="49"/>
      <c r="GNX809" s="49"/>
      <c r="GNY809" s="49"/>
      <c r="GNZ809" s="49"/>
      <c r="GOA809" s="49"/>
      <c r="GOB809" s="49"/>
      <c r="GOC809" s="49"/>
      <c r="GOD809" s="49"/>
      <c r="GOE809" s="49"/>
      <c r="GOF809" s="49"/>
      <c r="GOG809" s="49"/>
      <c r="GOH809" s="49"/>
      <c r="GOI809" s="49"/>
      <c r="GOJ809" s="49"/>
      <c r="GOK809" s="49"/>
      <c r="GOL809" s="49"/>
      <c r="GOM809" s="49"/>
      <c r="GON809" s="49"/>
      <c r="GOO809" s="49"/>
      <c r="GOP809" s="49"/>
      <c r="GOQ809" s="49"/>
      <c r="GOR809" s="49"/>
      <c r="GOS809" s="49"/>
      <c r="GOT809" s="49"/>
      <c r="GOU809" s="49"/>
      <c r="GOV809" s="49"/>
      <c r="GOW809" s="49"/>
      <c r="GOX809" s="49"/>
      <c r="GOY809" s="49"/>
      <c r="GOZ809" s="49"/>
      <c r="GPA809" s="49"/>
      <c r="GPB809" s="49"/>
      <c r="GPC809" s="49"/>
      <c r="GPD809" s="49"/>
      <c r="GPE809" s="49"/>
      <c r="GPF809" s="49"/>
      <c r="GPG809" s="49"/>
      <c r="GPH809" s="49"/>
      <c r="GPI809" s="49"/>
      <c r="GPJ809" s="49"/>
      <c r="GPK809" s="49"/>
      <c r="GPL809" s="49"/>
      <c r="GPM809" s="49"/>
      <c r="GPN809" s="49"/>
      <c r="GPO809" s="49"/>
      <c r="GPP809" s="49"/>
      <c r="GPQ809" s="49"/>
      <c r="GPR809" s="49"/>
      <c r="GPS809" s="49"/>
      <c r="GPT809" s="49"/>
      <c r="GPU809" s="49"/>
      <c r="GPV809" s="49"/>
      <c r="GPW809" s="49"/>
      <c r="GPX809" s="49"/>
      <c r="GPY809" s="49"/>
      <c r="GPZ809" s="49"/>
      <c r="GQA809" s="49"/>
      <c r="GQB809" s="49"/>
      <c r="GQC809" s="49"/>
      <c r="GQD809" s="49"/>
      <c r="GQE809" s="49"/>
      <c r="GQF809" s="49"/>
      <c r="GQG809" s="49"/>
      <c r="GQH809" s="49"/>
      <c r="GQI809" s="49"/>
      <c r="GQJ809" s="49"/>
      <c r="GQK809" s="49"/>
      <c r="GQL809" s="49"/>
      <c r="GQM809" s="49"/>
      <c r="GQN809" s="49"/>
      <c r="GQO809" s="49"/>
      <c r="GQP809" s="49"/>
      <c r="GQQ809" s="49"/>
      <c r="GQR809" s="49"/>
      <c r="GQS809" s="49"/>
      <c r="GQT809" s="49"/>
      <c r="GQU809" s="49"/>
      <c r="GQV809" s="49"/>
      <c r="GQW809" s="49"/>
      <c r="GQX809" s="49"/>
      <c r="GQY809" s="49"/>
      <c r="GQZ809" s="49"/>
      <c r="GRA809" s="49"/>
      <c r="GRB809" s="49"/>
      <c r="GRC809" s="49"/>
      <c r="GRD809" s="49"/>
      <c r="GRE809" s="49"/>
      <c r="GRF809" s="49"/>
      <c r="GRG809" s="49"/>
      <c r="GRH809" s="49"/>
      <c r="GRI809" s="49"/>
      <c r="GRJ809" s="49"/>
      <c r="GRK809" s="49"/>
      <c r="GRL809" s="49"/>
      <c r="GRM809" s="49"/>
      <c r="GRN809" s="49"/>
      <c r="GRO809" s="49"/>
      <c r="GRP809" s="49"/>
      <c r="GRQ809" s="49"/>
      <c r="GRR809" s="49"/>
      <c r="GRS809" s="49"/>
      <c r="GRT809" s="49"/>
      <c r="GRU809" s="49"/>
      <c r="GRV809" s="49"/>
      <c r="GRW809" s="49"/>
      <c r="GRX809" s="49"/>
      <c r="GRY809" s="49"/>
      <c r="GRZ809" s="49"/>
      <c r="GSA809" s="49"/>
      <c r="GSB809" s="49"/>
      <c r="GSC809" s="49"/>
      <c r="GSD809" s="49"/>
      <c r="GSE809" s="49"/>
      <c r="GSF809" s="49"/>
      <c r="GSG809" s="49"/>
      <c r="GSH809" s="49"/>
      <c r="GSI809" s="49"/>
      <c r="GSJ809" s="49"/>
      <c r="GSK809" s="49"/>
      <c r="GSL809" s="49"/>
      <c r="GSM809" s="49"/>
      <c r="GSN809" s="49"/>
      <c r="GSO809" s="49"/>
      <c r="GSP809" s="49"/>
      <c r="GSQ809" s="49"/>
      <c r="GSR809" s="49"/>
      <c r="GSS809" s="49"/>
      <c r="GST809" s="49"/>
      <c r="GSU809" s="49"/>
      <c r="GSV809" s="49"/>
      <c r="GSW809" s="49"/>
      <c r="GSX809" s="49"/>
      <c r="GSY809" s="49"/>
      <c r="GSZ809" s="49"/>
      <c r="GTA809" s="49"/>
      <c r="GTB809" s="49"/>
      <c r="GTC809" s="49"/>
      <c r="GTD809" s="49"/>
      <c r="GTE809" s="49"/>
      <c r="GTF809" s="49"/>
      <c r="GTG809" s="49"/>
      <c r="GTH809" s="49"/>
      <c r="GTI809" s="49"/>
      <c r="GTJ809" s="49"/>
      <c r="GTK809" s="49"/>
      <c r="GTL809" s="49"/>
      <c r="GTM809" s="49"/>
      <c r="GTN809" s="49"/>
      <c r="GTO809" s="49"/>
      <c r="GTP809" s="49"/>
      <c r="GTQ809" s="49"/>
      <c r="GTR809" s="49"/>
      <c r="GTS809" s="49"/>
      <c r="GTT809" s="49"/>
      <c r="GTU809" s="49"/>
      <c r="GTV809" s="49"/>
      <c r="GTW809" s="49"/>
      <c r="GTX809" s="49"/>
      <c r="GTY809" s="49"/>
      <c r="GTZ809" s="49"/>
      <c r="GUA809" s="49"/>
      <c r="GUB809" s="49"/>
      <c r="GUC809" s="49"/>
      <c r="GUD809" s="49"/>
      <c r="GUE809" s="49"/>
      <c r="GUF809" s="49"/>
      <c r="GUG809" s="49"/>
      <c r="GUH809" s="49"/>
      <c r="GUI809" s="49"/>
      <c r="GUJ809" s="49"/>
      <c r="GUK809" s="49"/>
      <c r="GUL809" s="49"/>
      <c r="GUM809" s="49"/>
      <c r="GUN809" s="49"/>
      <c r="GUO809" s="49"/>
      <c r="GUP809" s="49"/>
      <c r="GUQ809" s="49"/>
      <c r="GUR809" s="49"/>
      <c r="GUS809" s="49"/>
      <c r="GUT809" s="49"/>
      <c r="GUU809" s="49"/>
      <c r="GUV809" s="49"/>
      <c r="GUW809" s="49"/>
      <c r="GUX809" s="49"/>
      <c r="GUY809" s="49"/>
      <c r="GUZ809" s="49"/>
      <c r="GVA809" s="49"/>
      <c r="GVB809" s="49"/>
      <c r="GVC809" s="49"/>
      <c r="GVD809" s="49"/>
      <c r="GVE809" s="49"/>
      <c r="GVF809" s="49"/>
      <c r="GVG809" s="49"/>
      <c r="GVH809" s="49"/>
      <c r="GVI809" s="49"/>
      <c r="GVJ809" s="49"/>
      <c r="GVK809" s="49"/>
      <c r="GVL809" s="49"/>
      <c r="GVM809" s="49"/>
      <c r="GVN809" s="49"/>
      <c r="GVO809" s="49"/>
      <c r="GVP809" s="49"/>
      <c r="GVQ809" s="49"/>
      <c r="GVR809" s="49"/>
      <c r="GVS809" s="49"/>
      <c r="GVT809" s="49"/>
      <c r="GVU809" s="49"/>
      <c r="GVV809" s="49"/>
      <c r="GVW809" s="49"/>
      <c r="GVX809" s="49"/>
      <c r="GVY809" s="49"/>
      <c r="GVZ809" s="49"/>
      <c r="GWA809" s="49"/>
      <c r="GWB809" s="49"/>
      <c r="GWC809" s="49"/>
      <c r="GWD809" s="49"/>
      <c r="GWE809" s="49"/>
      <c r="GWF809" s="49"/>
      <c r="GWG809" s="49"/>
      <c r="GWH809" s="49"/>
      <c r="GWI809" s="49"/>
      <c r="GWJ809" s="49"/>
      <c r="GWK809" s="49"/>
      <c r="GWL809" s="49"/>
      <c r="GWM809" s="49"/>
      <c r="GWN809" s="49"/>
      <c r="GWO809" s="49"/>
      <c r="GWP809" s="49"/>
      <c r="GWQ809" s="49"/>
      <c r="GWR809" s="49"/>
      <c r="GWS809" s="49"/>
      <c r="GWT809" s="49"/>
      <c r="GWU809" s="49"/>
      <c r="GWV809" s="49"/>
      <c r="GWW809" s="49"/>
      <c r="GWX809" s="49"/>
      <c r="GWY809" s="49"/>
      <c r="GWZ809" s="49"/>
      <c r="GXA809" s="49"/>
      <c r="GXB809" s="49"/>
      <c r="GXC809" s="49"/>
      <c r="GXD809" s="49"/>
      <c r="GXE809" s="49"/>
      <c r="GXF809" s="49"/>
      <c r="GXG809" s="49"/>
      <c r="GXH809" s="49"/>
      <c r="GXI809" s="49"/>
      <c r="GXJ809" s="49"/>
      <c r="GXK809" s="49"/>
      <c r="GXL809" s="49"/>
      <c r="GXM809" s="49"/>
      <c r="GXN809" s="49"/>
      <c r="GXO809" s="49"/>
      <c r="GXP809" s="49"/>
      <c r="GXQ809" s="49"/>
      <c r="GXR809" s="49"/>
      <c r="GXS809" s="49"/>
      <c r="GXT809" s="49"/>
      <c r="GXU809" s="49"/>
      <c r="GXV809" s="49"/>
      <c r="GXW809" s="49"/>
      <c r="GXX809" s="49"/>
      <c r="GXY809" s="49"/>
      <c r="GXZ809" s="49"/>
      <c r="GYA809" s="49"/>
      <c r="GYB809" s="49"/>
      <c r="GYC809" s="49"/>
      <c r="GYD809" s="49"/>
      <c r="GYE809" s="49"/>
      <c r="GYF809" s="49"/>
      <c r="GYG809" s="49"/>
      <c r="GYH809" s="49"/>
      <c r="GYI809" s="49"/>
      <c r="GYJ809" s="49"/>
      <c r="GYK809" s="49"/>
      <c r="GYL809" s="49"/>
      <c r="GYM809" s="49"/>
      <c r="GYN809" s="49"/>
      <c r="GYO809" s="49"/>
      <c r="GYP809" s="49"/>
      <c r="GYQ809" s="49"/>
      <c r="GYR809" s="49"/>
      <c r="GYS809" s="49"/>
      <c r="GYT809" s="49"/>
      <c r="GYU809" s="49"/>
      <c r="GYV809" s="49"/>
      <c r="GYW809" s="49"/>
      <c r="GYX809" s="49"/>
      <c r="GYY809" s="49"/>
      <c r="GYZ809" s="49"/>
      <c r="GZA809" s="49"/>
      <c r="GZB809" s="49"/>
      <c r="GZC809" s="49"/>
      <c r="GZD809" s="49"/>
      <c r="GZE809" s="49"/>
      <c r="GZF809" s="49"/>
      <c r="GZG809" s="49"/>
      <c r="GZH809" s="49"/>
      <c r="GZI809" s="49"/>
      <c r="GZJ809" s="49"/>
      <c r="GZK809" s="49"/>
      <c r="GZL809" s="49"/>
      <c r="GZM809" s="49"/>
      <c r="GZN809" s="49"/>
      <c r="GZO809" s="49"/>
      <c r="GZP809" s="49"/>
      <c r="GZQ809" s="49"/>
      <c r="GZR809" s="49"/>
      <c r="GZS809" s="49"/>
      <c r="GZT809" s="49"/>
      <c r="GZU809" s="49"/>
      <c r="GZV809" s="49"/>
      <c r="GZW809" s="49"/>
      <c r="GZX809" s="49"/>
      <c r="GZY809" s="49"/>
      <c r="GZZ809" s="49"/>
      <c r="HAA809" s="49"/>
      <c r="HAB809" s="49"/>
      <c r="HAC809" s="49"/>
      <c r="HAD809" s="49"/>
      <c r="HAE809" s="49"/>
      <c r="HAF809" s="49"/>
      <c r="HAG809" s="49"/>
      <c r="HAH809" s="49"/>
      <c r="HAI809" s="49"/>
      <c r="HAJ809" s="49"/>
      <c r="HAK809" s="49"/>
      <c r="HAL809" s="49"/>
      <c r="HAM809" s="49"/>
      <c r="HAN809" s="49"/>
      <c r="HAO809" s="49"/>
      <c r="HAP809" s="49"/>
      <c r="HAQ809" s="49"/>
      <c r="HAR809" s="49"/>
      <c r="HAS809" s="49"/>
      <c r="HAT809" s="49"/>
      <c r="HAU809" s="49"/>
      <c r="HAV809" s="49"/>
      <c r="HAW809" s="49"/>
      <c r="HAX809" s="49"/>
      <c r="HAY809" s="49"/>
      <c r="HAZ809" s="49"/>
      <c r="HBA809" s="49"/>
      <c r="HBB809" s="49"/>
      <c r="HBC809" s="49"/>
      <c r="HBD809" s="49"/>
      <c r="HBE809" s="49"/>
      <c r="HBF809" s="49"/>
      <c r="HBG809" s="49"/>
      <c r="HBH809" s="49"/>
      <c r="HBI809" s="49"/>
      <c r="HBJ809" s="49"/>
      <c r="HBK809" s="49"/>
      <c r="HBL809" s="49"/>
      <c r="HBM809" s="49"/>
      <c r="HBN809" s="49"/>
      <c r="HBO809" s="49"/>
      <c r="HBP809" s="49"/>
      <c r="HBQ809" s="49"/>
      <c r="HBR809" s="49"/>
      <c r="HBS809" s="49"/>
      <c r="HBT809" s="49"/>
      <c r="HBU809" s="49"/>
      <c r="HBV809" s="49"/>
      <c r="HBW809" s="49"/>
      <c r="HBX809" s="49"/>
      <c r="HBY809" s="49"/>
      <c r="HBZ809" s="49"/>
      <c r="HCA809" s="49"/>
      <c r="HCB809" s="49"/>
      <c r="HCC809" s="49"/>
      <c r="HCD809" s="49"/>
      <c r="HCE809" s="49"/>
      <c r="HCF809" s="49"/>
      <c r="HCG809" s="49"/>
      <c r="HCH809" s="49"/>
      <c r="HCI809" s="49"/>
      <c r="HCJ809" s="49"/>
      <c r="HCK809" s="49"/>
      <c r="HCL809" s="49"/>
      <c r="HCM809" s="49"/>
      <c r="HCN809" s="49"/>
      <c r="HCO809" s="49"/>
      <c r="HCP809" s="49"/>
      <c r="HCQ809" s="49"/>
      <c r="HCR809" s="49"/>
      <c r="HCS809" s="49"/>
      <c r="HCT809" s="49"/>
      <c r="HCU809" s="49"/>
      <c r="HCV809" s="49"/>
      <c r="HCW809" s="49"/>
      <c r="HCX809" s="49"/>
      <c r="HCY809" s="49"/>
      <c r="HCZ809" s="49"/>
      <c r="HDA809" s="49"/>
      <c r="HDB809" s="49"/>
      <c r="HDC809" s="49"/>
      <c r="HDD809" s="49"/>
      <c r="HDE809" s="49"/>
      <c r="HDF809" s="49"/>
      <c r="HDG809" s="49"/>
      <c r="HDH809" s="49"/>
      <c r="HDI809" s="49"/>
      <c r="HDJ809" s="49"/>
      <c r="HDK809" s="49"/>
      <c r="HDL809" s="49"/>
      <c r="HDM809" s="49"/>
      <c r="HDN809" s="49"/>
      <c r="HDO809" s="49"/>
      <c r="HDP809" s="49"/>
      <c r="HDQ809" s="49"/>
      <c r="HDR809" s="49"/>
      <c r="HDS809" s="49"/>
      <c r="HDT809" s="49"/>
      <c r="HDU809" s="49"/>
      <c r="HDV809" s="49"/>
      <c r="HDW809" s="49"/>
      <c r="HDX809" s="49"/>
      <c r="HDY809" s="49"/>
      <c r="HDZ809" s="49"/>
      <c r="HEA809" s="49"/>
      <c r="HEB809" s="49"/>
      <c r="HEC809" s="49"/>
      <c r="HED809" s="49"/>
      <c r="HEE809" s="49"/>
      <c r="HEF809" s="49"/>
      <c r="HEG809" s="49"/>
      <c r="HEH809" s="49"/>
      <c r="HEI809" s="49"/>
      <c r="HEJ809" s="49"/>
      <c r="HEK809" s="49"/>
      <c r="HEL809" s="49"/>
      <c r="HEM809" s="49"/>
      <c r="HEN809" s="49"/>
      <c r="HEO809" s="49"/>
      <c r="HEP809" s="49"/>
      <c r="HEQ809" s="49"/>
      <c r="HER809" s="49"/>
      <c r="HES809" s="49"/>
      <c r="HET809" s="49"/>
      <c r="HEU809" s="49"/>
      <c r="HEV809" s="49"/>
      <c r="HEW809" s="49"/>
      <c r="HEX809" s="49"/>
      <c r="HEY809" s="49"/>
      <c r="HEZ809" s="49"/>
      <c r="HFA809" s="49"/>
      <c r="HFB809" s="49"/>
      <c r="HFC809" s="49"/>
      <c r="HFD809" s="49"/>
      <c r="HFE809" s="49"/>
      <c r="HFF809" s="49"/>
      <c r="HFG809" s="49"/>
      <c r="HFH809" s="49"/>
      <c r="HFI809" s="49"/>
      <c r="HFJ809" s="49"/>
      <c r="HFK809" s="49"/>
      <c r="HFL809" s="49"/>
      <c r="HFM809" s="49"/>
      <c r="HFN809" s="49"/>
      <c r="HFO809" s="49"/>
      <c r="HFP809" s="49"/>
      <c r="HFQ809" s="49"/>
      <c r="HFR809" s="49"/>
      <c r="HFS809" s="49"/>
      <c r="HFT809" s="49"/>
      <c r="HFU809" s="49"/>
      <c r="HFV809" s="49"/>
      <c r="HFW809" s="49"/>
      <c r="HFX809" s="49"/>
      <c r="HFY809" s="49"/>
      <c r="HFZ809" s="49"/>
      <c r="HGA809" s="49"/>
      <c r="HGB809" s="49"/>
      <c r="HGC809" s="49"/>
      <c r="HGD809" s="49"/>
      <c r="HGE809" s="49"/>
      <c r="HGF809" s="49"/>
      <c r="HGG809" s="49"/>
      <c r="HGH809" s="49"/>
      <c r="HGI809" s="49"/>
      <c r="HGJ809" s="49"/>
      <c r="HGK809" s="49"/>
      <c r="HGL809" s="49"/>
      <c r="HGM809" s="49"/>
      <c r="HGN809" s="49"/>
      <c r="HGO809" s="49"/>
      <c r="HGP809" s="49"/>
      <c r="HGQ809" s="49"/>
      <c r="HGR809" s="49"/>
      <c r="HGS809" s="49"/>
      <c r="HGT809" s="49"/>
      <c r="HGU809" s="49"/>
      <c r="HGV809" s="49"/>
      <c r="HGW809" s="49"/>
      <c r="HGX809" s="49"/>
      <c r="HGY809" s="49"/>
      <c r="HGZ809" s="49"/>
      <c r="HHA809" s="49"/>
      <c r="HHB809" s="49"/>
      <c r="HHC809" s="49"/>
      <c r="HHD809" s="49"/>
      <c r="HHE809" s="49"/>
      <c r="HHF809" s="49"/>
      <c r="HHG809" s="49"/>
      <c r="HHH809" s="49"/>
      <c r="HHI809" s="49"/>
      <c r="HHJ809" s="49"/>
      <c r="HHK809" s="49"/>
      <c r="HHL809" s="49"/>
      <c r="HHM809" s="49"/>
      <c r="HHN809" s="49"/>
      <c r="HHO809" s="49"/>
      <c r="HHP809" s="49"/>
      <c r="HHQ809" s="49"/>
      <c r="HHR809" s="49"/>
      <c r="HHS809" s="49"/>
      <c r="HHT809" s="49"/>
      <c r="HHU809" s="49"/>
      <c r="HHV809" s="49"/>
      <c r="HHW809" s="49"/>
      <c r="HHX809" s="49"/>
      <c r="HHY809" s="49"/>
      <c r="HHZ809" s="49"/>
      <c r="HIA809" s="49"/>
      <c r="HIB809" s="49"/>
      <c r="HIC809" s="49"/>
      <c r="HID809" s="49"/>
      <c r="HIE809" s="49"/>
      <c r="HIF809" s="49"/>
      <c r="HIG809" s="49"/>
      <c r="HIH809" s="49"/>
      <c r="HII809" s="49"/>
      <c r="HIJ809" s="49"/>
      <c r="HIK809" s="49"/>
      <c r="HIL809" s="49"/>
      <c r="HIM809" s="49"/>
      <c r="HIN809" s="49"/>
      <c r="HIO809" s="49"/>
      <c r="HIP809" s="49"/>
      <c r="HIQ809" s="49"/>
      <c r="HIR809" s="49"/>
      <c r="HIS809" s="49"/>
      <c r="HIT809" s="49"/>
      <c r="HIU809" s="49"/>
      <c r="HIV809" s="49"/>
      <c r="HIW809" s="49"/>
      <c r="HIX809" s="49"/>
      <c r="HIY809" s="49"/>
      <c r="HIZ809" s="49"/>
      <c r="HJA809" s="49"/>
      <c r="HJB809" s="49"/>
      <c r="HJC809" s="49"/>
      <c r="HJD809" s="49"/>
      <c r="HJE809" s="49"/>
      <c r="HJF809" s="49"/>
      <c r="HJG809" s="49"/>
      <c r="HJH809" s="49"/>
      <c r="HJI809" s="49"/>
      <c r="HJJ809" s="49"/>
      <c r="HJK809" s="49"/>
      <c r="HJL809" s="49"/>
      <c r="HJM809" s="49"/>
      <c r="HJN809" s="49"/>
      <c r="HJO809" s="49"/>
      <c r="HJP809" s="49"/>
      <c r="HJQ809" s="49"/>
      <c r="HJR809" s="49"/>
      <c r="HJS809" s="49"/>
      <c r="HJT809" s="49"/>
      <c r="HJU809" s="49"/>
      <c r="HJV809" s="49"/>
      <c r="HJW809" s="49"/>
      <c r="HJX809" s="49"/>
      <c r="HJY809" s="49"/>
      <c r="HJZ809" s="49"/>
      <c r="HKA809" s="49"/>
      <c r="HKB809" s="49"/>
      <c r="HKC809" s="49"/>
      <c r="HKD809" s="49"/>
      <c r="HKE809" s="49"/>
      <c r="HKF809" s="49"/>
      <c r="HKG809" s="49"/>
      <c r="HKH809" s="49"/>
      <c r="HKI809" s="49"/>
      <c r="HKJ809" s="49"/>
      <c r="HKK809" s="49"/>
      <c r="HKL809" s="49"/>
      <c r="HKM809" s="49"/>
      <c r="HKN809" s="49"/>
      <c r="HKO809" s="49"/>
      <c r="HKP809" s="49"/>
      <c r="HKQ809" s="49"/>
      <c r="HKR809" s="49"/>
      <c r="HKS809" s="49"/>
      <c r="HKT809" s="49"/>
      <c r="HKU809" s="49"/>
      <c r="HKV809" s="49"/>
      <c r="HKW809" s="49"/>
      <c r="HKX809" s="49"/>
      <c r="HKY809" s="49"/>
      <c r="HKZ809" s="49"/>
      <c r="HLA809" s="49"/>
      <c r="HLB809" s="49"/>
      <c r="HLC809" s="49"/>
      <c r="HLD809" s="49"/>
      <c r="HLE809" s="49"/>
      <c r="HLF809" s="49"/>
      <c r="HLG809" s="49"/>
      <c r="HLH809" s="49"/>
      <c r="HLI809" s="49"/>
      <c r="HLJ809" s="49"/>
      <c r="HLK809" s="49"/>
      <c r="HLL809" s="49"/>
      <c r="HLM809" s="49"/>
      <c r="HLN809" s="49"/>
      <c r="HLO809" s="49"/>
      <c r="HLP809" s="49"/>
      <c r="HLQ809" s="49"/>
      <c r="HLR809" s="49"/>
      <c r="HLS809" s="49"/>
      <c r="HLT809" s="49"/>
      <c r="HLU809" s="49"/>
      <c r="HLV809" s="49"/>
      <c r="HLW809" s="49"/>
      <c r="HLX809" s="49"/>
      <c r="HLY809" s="49"/>
      <c r="HLZ809" s="49"/>
      <c r="HMA809" s="49"/>
      <c r="HMB809" s="49"/>
      <c r="HMC809" s="49"/>
      <c r="HMD809" s="49"/>
      <c r="HME809" s="49"/>
      <c r="HMF809" s="49"/>
      <c r="HMG809" s="49"/>
      <c r="HMH809" s="49"/>
      <c r="HMI809" s="49"/>
      <c r="HMJ809" s="49"/>
      <c r="HMK809" s="49"/>
      <c r="HML809" s="49"/>
      <c r="HMM809" s="49"/>
      <c r="HMN809" s="49"/>
      <c r="HMO809" s="49"/>
      <c r="HMP809" s="49"/>
      <c r="HMQ809" s="49"/>
      <c r="HMR809" s="49"/>
      <c r="HMS809" s="49"/>
      <c r="HMT809" s="49"/>
      <c r="HMU809" s="49"/>
      <c r="HMV809" s="49"/>
      <c r="HMW809" s="49"/>
      <c r="HMX809" s="49"/>
      <c r="HMY809" s="49"/>
      <c r="HMZ809" s="49"/>
      <c r="HNA809" s="49"/>
      <c r="HNB809" s="49"/>
      <c r="HNC809" s="49"/>
      <c r="HND809" s="49"/>
      <c r="HNE809" s="49"/>
      <c r="HNF809" s="49"/>
      <c r="HNG809" s="49"/>
      <c r="HNH809" s="49"/>
      <c r="HNI809" s="49"/>
      <c r="HNJ809" s="49"/>
      <c r="HNK809" s="49"/>
      <c r="HNL809" s="49"/>
      <c r="HNM809" s="49"/>
      <c r="HNN809" s="49"/>
      <c r="HNO809" s="49"/>
      <c r="HNP809" s="49"/>
      <c r="HNQ809" s="49"/>
      <c r="HNR809" s="49"/>
      <c r="HNS809" s="49"/>
      <c r="HNT809" s="49"/>
      <c r="HNU809" s="49"/>
      <c r="HNV809" s="49"/>
      <c r="HNW809" s="49"/>
      <c r="HNX809" s="49"/>
      <c r="HNY809" s="49"/>
      <c r="HNZ809" s="49"/>
      <c r="HOA809" s="49"/>
      <c r="HOB809" s="49"/>
      <c r="HOC809" s="49"/>
      <c r="HOD809" s="49"/>
      <c r="HOE809" s="49"/>
      <c r="HOF809" s="49"/>
      <c r="HOG809" s="49"/>
      <c r="HOH809" s="49"/>
      <c r="HOI809" s="49"/>
      <c r="HOJ809" s="49"/>
      <c r="HOK809" s="49"/>
      <c r="HOL809" s="49"/>
      <c r="HOM809" s="49"/>
      <c r="HON809" s="49"/>
      <c r="HOO809" s="49"/>
      <c r="HOP809" s="49"/>
      <c r="HOQ809" s="49"/>
      <c r="HOR809" s="49"/>
      <c r="HOS809" s="49"/>
      <c r="HOT809" s="49"/>
      <c r="HOU809" s="49"/>
      <c r="HOV809" s="49"/>
      <c r="HOW809" s="49"/>
      <c r="HOX809" s="49"/>
      <c r="HOY809" s="49"/>
      <c r="HOZ809" s="49"/>
      <c r="HPA809" s="49"/>
      <c r="HPB809" s="49"/>
      <c r="HPC809" s="49"/>
      <c r="HPD809" s="49"/>
      <c r="HPE809" s="49"/>
      <c r="HPF809" s="49"/>
      <c r="HPG809" s="49"/>
      <c r="HPH809" s="49"/>
      <c r="HPI809" s="49"/>
      <c r="HPJ809" s="49"/>
      <c r="HPK809" s="49"/>
      <c r="HPL809" s="49"/>
      <c r="HPM809" s="49"/>
      <c r="HPN809" s="49"/>
      <c r="HPO809" s="49"/>
      <c r="HPP809" s="49"/>
      <c r="HPQ809" s="49"/>
      <c r="HPR809" s="49"/>
      <c r="HPS809" s="49"/>
      <c r="HPT809" s="49"/>
      <c r="HPU809" s="49"/>
      <c r="HPV809" s="49"/>
      <c r="HPW809" s="49"/>
      <c r="HPX809" s="49"/>
      <c r="HPY809" s="49"/>
      <c r="HPZ809" s="49"/>
      <c r="HQA809" s="49"/>
      <c r="HQB809" s="49"/>
      <c r="HQC809" s="49"/>
      <c r="HQD809" s="49"/>
      <c r="HQE809" s="49"/>
      <c r="HQF809" s="49"/>
      <c r="HQG809" s="49"/>
      <c r="HQH809" s="49"/>
      <c r="HQI809" s="49"/>
      <c r="HQJ809" s="49"/>
      <c r="HQK809" s="49"/>
      <c r="HQL809" s="49"/>
      <c r="HQM809" s="49"/>
      <c r="HQN809" s="49"/>
      <c r="HQO809" s="49"/>
      <c r="HQP809" s="49"/>
      <c r="HQQ809" s="49"/>
      <c r="HQR809" s="49"/>
      <c r="HQS809" s="49"/>
      <c r="HQT809" s="49"/>
      <c r="HQU809" s="49"/>
      <c r="HQV809" s="49"/>
      <c r="HQW809" s="49"/>
      <c r="HQX809" s="49"/>
      <c r="HQY809" s="49"/>
      <c r="HQZ809" s="49"/>
      <c r="HRA809" s="49"/>
      <c r="HRB809" s="49"/>
      <c r="HRC809" s="49"/>
      <c r="HRD809" s="49"/>
      <c r="HRE809" s="49"/>
      <c r="HRF809" s="49"/>
      <c r="HRG809" s="49"/>
      <c r="HRH809" s="49"/>
      <c r="HRI809" s="49"/>
      <c r="HRJ809" s="49"/>
      <c r="HRK809" s="49"/>
      <c r="HRL809" s="49"/>
      <c r="HRM809" s="49"/>
      <c r="HRN809" s="49"/>
      <c r="HRO809" s="49"/>
      <c r="HRP809" s="49"/>
      <c r="HRQ809" s="49"/>
      <c r="HRR809" s="49"/>
      <c r="HRS809" s="49"/>
      <c r="HRT809" s="49"/>
      <c r="HRU809" s="49"/>
      <c r="HRV809" s="49"/>
      <c r="HRW809" s="49"/>
      <c r="HRX809" s="49"/>
      <c r="HRY809" s="49"/>
      <c r="HRZ809" s="49"/>
      <c r="HSA809" s="49"/>
      <c r="HSB809" s="49"/>
      <c r="HSC809" s="49"/>
      <c r="HSD809" s="49"/>
      <c r="HSE809" s="49"/>
      <c r="HSF809" s="49"/>
      <c r="HSG809" s="49"/>
      <c r="HSH809" s="49"/>
      <c r="HSI809" s="49"/>
      <c r="HSJ809" s="49"/>
      <c r="HSK809" s="49"/>
      <c r="HSL809" s="49"/>
      <c r="HSM809" s="49"/>
      <c r="HSN809" s="49"/>
      <c r="HSO809" s="49"/>
      <c r="HSP809" s="49"/>
      <c r="HSQ809" s="49"/>
      <c r="HSR809" s="49"/>
      <c r="HSS809" s="49"/>
      <c r="HST809" s="49"/>
      <c r="HSU809" s="49"/>
      <c r="HSV809" s="49"/>
      <c r="HSW809" s="49"/>
      <c r="HSX809" s="49"/>
      <c r="HSY809" s="49"/>
      <c r="HSZ809" s="49"/>
      <c r="HTA809" s="49"/>
      <c r="HTB809" s="49"/>
      <c r="HTC809" s="49"/>
      <c r="HTD809" s="49"/>
      <c r="HTE809" s="49"/>
      <c r="HTF809" s="49"/>
      <c r="HTG809" s="49"/>
      <c r="HTH809" s="49"/>
      <c r="HTI809" s="49"/>
      <c r="HTJ809" s="49"/>
      <c r="HTK809" s="49"/>
      <c r="HTL809" s="49"/>
      <c r="HTM809" s="49"/>
      <c r="HTN809" s="49"/>
      <c r="HTO809" s="49"/>
      <c r="HTP809" s="49"/>
      <c r="HTQ809" s="49"/>
      <c r="HTR809" s="49"/>
      <c r="HTS809" s="49"/>
      <c r="HTT809" s="49"/>
      <c r="HTU809" s="49"/>
      <c r="HTV809" s="49"/>
      <c r="HTW809" s="49"/>
      <c r="HTX809" s="49"/>
      <c r="HTY809" s="49"/>
      <c r="HTZ809" s="49"/>
      <c r="HUA809" s="49"/>
      <c r="HUB809" s="49"/>
      <c r="HUC809" s="49"/>
      <c r="HUD809" s="49"/>
      <c r="HUE809" s="49"/>
      <c r="HUF809" s="49"/>
      <c r="HUG809" s="49"/>
      <c r="HUH809" s="49"/>
      <c r="HUI809" s="49"/>
      <c r="HUJ809" s="49"/>
      <c r="HUK809" s="49"/>
      <c r="HUL809" s="49"/>
      <c r="HUM809" s="49"/>
      <c r="HUN809" s="49"/>
      <c r="HUO809" s="49"/>
      <c r="HUP809" s="49"/>
      <c r="HUQ809" s="49"/>
      <c r="HUR809" s="49"/>
      <c r="HUS809" s="49"/>
      <c r="HUT809" s="49"/>
      <c r="HUU809" s="49"/>
      <c r="HUV809" s="49"/>
      <c r="HUW809" s="49"/>
      <c r="HUX809" s="49"/>
      <c r="HUY809" s="49"/>
      <c r="HUZ809" s="49"/>
      <c r="HVA809" s="49"/>
      <c r="HVB809" s="49"/>
      <c r="HVC809" s="49"/>
      <c r="HVD809" s="49"/>
      <c r="HVE809" s="49"/>
      <c r="HVF809" s="49"/>
      <c r="HVG809" s="49"/>
      <c r="HVH809" s="49"/>
      <c r="HVI809" s="49"/>
      <c r="HVJ809" s="49"/>
      <c r="HVK809" s="49"/>
      <c r="HVL809" s="49"/>
      <c r="HVM809" s="49"/>
      <c r="HVN809" s="49"/>
      <c r="HVO809" s="49"/>
      <c r="HVP809" s="49"/>
      <c r="HVQ809" s="49"/>
      <c r="HVR809" s="49"/>
      <c r="HVS809" s="49"/>
      <c r="HVT809" s="49"/>
      <c r="HVU809" s="49"/>
      <c r="HVV809" s="49"/>
      <c r="HVW809" s="49"/>
      <c r="HVX809" s="49"/>
      <c r="HVY809" s="49"/>
      <c r="HVZ809" s="49"/>
      <c r="HWA809" s="49"/>
      <c r="HWB809" s="49"/>
      <c r="HWC809" s="49"/>
      <c r="HWD809" s="49"/>
      <c r="HWE809" s="49"/>
      <c r="HWF809" s="49"/>
      <c r="HWG809" s="49"/>
      <c r="HWH809" s="49"/>
      <c r="HWI809" s="49"/>
      <c r="HWJ809" s="49"/>
      <c r="HWK809" s="49"/>
      <c r="HWL809" s="49"/>
      <c r="HWM809" s="49"/>
      <c r="HWN809" s="49"/>
      <c r="HWO809" s="49"/>
      <c r="HWP809" s="49"/>
      <c r="HWQ809" s="49"/>
      <c r="HWR809" s="49"/>
      <c r="HWS809" s="49"/>
      <c r="HWT809" s="49"/>
      <c r="HWU809" s="49"/>
      <c r="HWV809" s="49"/>
      <c r="HWW809" s="49"/>
      <c r="HWX809" s="49"/>
      <c r="HWY809" s="49"/>
      <c r="HWZ809" s="49"/>
      <c r="HXA809" s="49"/>
      <c r="HXB809" s="49"/>
      <c r="HXC809" s="49"/>
      <c r="HXD809" s="49"/>
      <c r="HXE809" s="49"/>
      <c r="HXF809" s="49"/>
      <c r="HXG809" s="49"/>
      <c r="HXH809" s="49"/>
      <c r="HXI809" s="49"/>
      <c r="HXJ809" s="49"/>
      <c r="HXK809" s="49"/>
      <c r="HXL809" s="49"/>
      <c r="HXM809" s="49"/>
      <c r="HXN809" s="49"/>
      <c r="HXO809" s="49"/>
      <c r="HXP809" s="49"/>
      <c r="HXQ809" s="49"/>
      <c r="HXR809" s="49"/>
      <c r="HXS809" s="49"/>
      <c r="HXT809" s="49"/>
      <c r="HXU809" s="49"/>
      <c r="HXV809" s="49"/>
      <c r="HXW809" s="49"/>
      <c r="HXX809" s="49"/>
      <c r="HXY809" s="49"/>
      <c r="HXZ809" s="49"/>
      <c r="HYA809" s="49"/>
      <c r="HYB809" s="49"/>
      <c r="HYC809" s="49"/>
      <c r="HYD809" s="49"/>
      <c r="HYE809" s="49"/>
      <c r="HYF809" s="49"/>
      <c r="HYG809" s="49"/>
      <c r="HYH809" s="49"/>
      <c r="HYI809" s="49"/>
      <c r="HYJ809" s="49"/>
      <c r="HYK809" s="49"/>
      <c r="HYL809" s="49"/>
      <c r="HYM809" s="49"/>
      <c r="HYN809" s="49"/>
      <c r="HYO809" s="49"/>
      <c r="HYP809" s="49"/>
      <c r="HYQ809" s="49"/>
      <c r="HYR809" s="49"/>
      <c r="HYS809" s="49"/>
      <c r="HYT809" s="49"/>
      <c r="HYU809" s="49"/>
      <c r="HYV809" s="49"/>
      <c r="HYW809" s="49"/>
      <c r="HYX809" s="49"/>
      <c r="HYY809" s="49"/>
      <c r="HYZ809" s="49"/>
      <c r="HZA809" s="49"/>
      <c r="HZB809" s="49"/>
      <c r="HZC809" s="49"/>
      <c r="HZD809" s="49"/>
      <c r="HZE809" s="49"/>
      <c r="HZF809" s="49"/>
      <c r="HZG809" s="49"/>
      <c r="HZH809" s="49"/>
      <c r="HZI809" s="49"/>
      <c r="HZJ809" s="49"/>
      <c r="HZK809" s="49"/>
      <c r="HZL809" s="49"/>
      <c r="HZM809" s="49"/>
      <c r="HZN809" s="49"/>
      <c r="HZO809" s="49"/>
      <c r="HZP809" s="49"/>
      <c r="HZQ809" s="49"/>
      <c r="HZR809" s="49"/>
      <c r="HZS809" s="49"/>
      <c r="HZT809" s="49"/>
      <c r="HZU809" s="49"/>
      <c r="HZV809" s="49"/>
      <c r="HZW809" s="49"/>
      <c r="HZX809" s="49"/>
      <c r="HZY809" s="49"/>
      <c r="HZZ809" s="49"/>
      <c r="IAA809" s="49"/>
      <c r="IAB809" s="49"/>
      <c r="IAC809" s="49"/>
      <c r="IAD809" s="49"/>
      <c r="IAE809" s="49"/>
      <c r="IAF809" s="49"/>
      <c r="IAG809" s="49"/>
      <c r="IAH809" s="49"/>
      <c r="IAI809" s="49"/>
      <c r="IAJ809" s="49"/>
      <c r="IAK809" s="49"/>
      <c r="IAL809" s="49"/>
      <c r="IAM809" s="49"/>
      <c r="IAN809" s="49"/>
      <c r="IAO809" s="49"/>
      <c r="IAP809" s="49"/>
      <c r="IAQ809" s="49"/>
      <c r="IAR809" s="49"/>
      <c r="IAS809" s="49"/>
      <c r="IAT809" s="49"/>
      <c r="IAU809" s="49"/>
      <c r="IAV809" s="49"/>
      <c r="IAW809" s="49"/>
      <c r="IAX809" s="49"/>
      <c r="IAY809" s="49"/>
      <c r="IAZ809" s="49"/>
      <c r="IBA809" s="49"/>
      <c r="IBB809" s="49"/>
      <c r="IBC809" s="49"/>
      <c r="IBD809" s="49"/>
      <c r="IBE809" s="49"/>
      <c r="IBF809" s="49"/>
      <c r="IBG809" s="49"/>
      <c r="IBH809" s="49"/>
      <c r="IBI809" s="49"/>
      <c r="IBJ809" s="49"/>
      <c r="IBK809" s="49"/>
      <c r="IBL809" s="49"/>
      <c r="IBM809" s="49"/>
      <c r="IBN809" s="49"/>
      <c r="IBO809" s="49"/>
      <c r="IBP809" s="49"/>
      <c r="IBQ809" s="49"/>
      <c r="IBR809" s="49"/>
      <c r="IBS809" s="49"/>
      <c r="IBT809" s="49"/>
      <c r="IBU809" s="49"/>
      <c r="IBV809" s="49"/>
      <c r="IBW809" s="49"/>
      <c r="IBX809" s="49"/>
      <c r="IBY809" s="49"/>
      <c r="IBZ809" s="49"/>
      <c r="ICA809" s="49"/>
      <c r="ICB809" s="49"/>
      <c r="ICC809" s="49"/>
      <c r="ICD809" s="49"/>
      <c r="ICE809" s="49"/>
      <c r="ICF809" s="49"/>
      <c r="ICG809" s="49"/>
      <c r="ICH809" s="49"/>
      <c r="ICI809" s="49"/>
      <c r="ICJ809" s="49"/>
      <c r="ICK809" s="49"/>
      <c r="ICL809" s="49"/>
      <c r="ICM809" s="49"/>
      <c r="ICN809" s="49"/>
      <c r="ICO809" s="49"/>
      <c r="ICP809" s="49"/>
      <c r="ICQ809" s="49"/>
      <c r="ICR809" s="49"/>
      <c r="ICS809" s="49"/>
      <c r="ICT809" s="49"/>
      <c r="ICU809" s="49"/>
      <c r="ICV809" s="49"/>
      <c r="ICW809" s="49"/>
      <c r="ICX809" s="49"/>
      <c r="ICY809" s="49"/>
      <c r="ICZ809" s="49"/>
      <c r="IDA809" s="49"/>
      <c r="IDB809" s="49"/>
      <c r="IDC809" s="49"/>
      <c r="IDD809" s="49"/>
      <c r="IDE809" s="49"/>
      <c r="IDF809" s="49"/>
      <c r="IDG809" s="49"/>
      <c r="IDH809" s="49"/>
      <c r="IDI809" s="49"/>
      <c r="IDJ809" s="49"/>
      <c r="IDK809" s="49"/>
      <c r="IDL809" s="49"/>
      <c r="IDM809" s="49"/>
      <c r="IDN809" s="49"/>
      <c r="IDO809" s="49"/>
      <c r="IDP809" s="49"/>
      <c r="IDQ809" s="49"/>
      <c r="IDR809" s="49"/>
      <c r="IDS809" s="49"/>
      <c r="IDT809" s="49"/>
      <c r="IDU809" s="49"/>
      <c r="IDV809" s="49"/>
      <c r="IDW809" s="49"/>
      <c r="IDX809" s="49"/>
      <c r="IDY809" s="49"/>
      <c r="IDZ809" s="49"/>
      <c r="IEA809" s="49"/>
      <c r="IEB809" s="49"/>
      <c r="IEC809" s="49"/>
      <c r="IED809" s="49"/>
      <c r="IEE809" s="49"/>
      <c r="IEF809" s="49"/>
      <c r="IEG809" s="49"/>
      <c r="IEH809" s="49"/>
      <c r="IEI809" s="49"/>
      <c r="IEJ809" s="49"/>
      <c r="IEK809" s="49"/>
      <c r="IEL809" s="49"/>
      <c r="IEM809" s="49"/>
      <c r="IEN809" s="49"/>
      <c r="IEO809" s="49"/>
      <c r="IEP809" s="49"/>
      <c r="IEQ809" s="49"/>
      <c r="IER809" s="49"/>
      <c r="IES809" s="49"/>
      <c r="IET809" s="49"/>
      <c r="IEU809" s="49"/>
      <c r="IEV809" s="49"/>
      <c r="IEW809" s="49"/>
      <c r="IEX809" s="49"/>
      <c r="IEY809" s="49"/>
      <c r="IEZ809" s="49"/>
      <c r="IFA809" s="49"/>
      <c r="IFB809" s="49"/>
      <c r="IFC809" s="49"/>
      <c r="IFD809" s="49"/>
      <c r="IFE809" s="49"/>
      <c r="IFF809" s="49"/>
      <c r="IFG809" s="49"/>
      <c r="IFH809" s="49"/>
      <c r="IFI809" s="49"/>
      <c r="IFJ809" s="49"/>
      <c r="IFK809" s="49"/>
      <c r="IFL809" s="49"/>
      <c r="IFM809" s="49"/>
      <c r="IFN809" s="49"/>
      <c r="IFO809" s="49"/>
      <c r="IFP809" s="49"/>
      <c r="IFQ809" s="49"/>
      <c r="IFR809" s="49"/>
      <c r="IFS809" s="49"/>
      <c r="IFT809" s="49"/>
      <c r="IFU809" s="49"/>
      <c r="IFV809" s="49"/>
      <c r="IFW809" s="49"/>
      <c r="IFX809" s="49"/>
      <c r="IFY809" s="49"/>
      <c r="IFZ809" s="49"/>
      <c r="IGA809" s="49"/>
      <c r="IGB809" s="49"/>
      <c r="IGC809" s="49"/>
      <c r="IGD809" s="49"/>
      <c r="IGE809" s="49"/>
      <c r="IGF809" s="49"/>
      <c r="IGG809" s="49"/>
      <c r="IGH809" s="49"/>
      <c r="IGI809" s="49"/>
      <c r="IGJ809" s="49"/>
      <c r="IGK809" s="49"/>
      <c r="IGL809" s="49"/>
      <c r="IGM809" s="49"/>
      <c r="IGN809" s="49"/>
      <c r="IGO809" s="49"/>
      <c r="IGP809" s="49"/>
      <c r="IGQ809" s="49"/>
      <c r="IGR809" s="49"/>
      <c r="IGS809" s="49"/>
      <c r="IGT809" s="49"/>
      <c r="IGU809" s="49"/>
      <c r="IGV809" s="49"/>
      <c r="IGW809" s="49"/>
      <c r="IGX809" s="49"/>
      <c r="IGY809" s="49"/>
      <c r="IGZ809" s="49"/>
      <c r="IHA809" s="49"/>
      <c r="IHB809" s="49"/>
      <c r="IHC809" s="49"/>
      <c r="IHD809" s="49"/>
      <c r="IHE809" s="49"/>
      <c r="IHF809" s="49"/>
      <c r="IHG809" s="49"/>
      <c r="IHH809" s="49"/>
      <c r="IHI809" s="49"/>
      <c r="IHJ809" s="49"/>
      <c r="IHK809" s="49"/>
      <c r="IHL809" s="49"/>
      <c r="IHM809" s="49"/>
      <c r="IHN809" s="49"/>
      <c r="IHO809" s="49"/>
      <c r="IHP809" s="49"/>
      <c r="IHQ809" s="49"/>
      <c r="IHR809" s="49"/>
      <c r="IHS809" s="49"/>
      <c r="IHT809" s="49"/>
      <c r="IHU809" s="49"/>
      <c r="IHV809" s="49"/>
      <c r="IHW809" s="49"/>
      <c r="IHX809" s="49"/>
      <c r="IHY809" s="49"/>
      <c r="IHZ809" s="49"/>
      <c r="IIA809" s="49"/>
      <c r="IIB809" s="49"/>
      <c r="IIC809" s="49"/>
      <c r="IID809" s="49"/>
      <c r="IIE809" s="49"/>
      <c r="IIF809" s="49"/>
      <c r="IIG809" s="49"/>
      <c r="IIH809" s="49"/>
      <c r="III809" s="49"/>
      <c r="IIJ809" s="49"/>
      <c r="IIK809" s="49"/>
      <c r="IIL809" s="49"/>
      <c r="IIM809" s="49"/>
      <c r="IIN809" s="49"/>
      <c r="IIO809" s="49"/>
      <c r="IIP809" s="49"/>
      <c r="IIQ809" s="49"/>
      <c r="IIR809" s="49"/>
      <c r="IIS809" s="49"/>
      <c r="IIT809" s="49"/>
      <c r="IIU809" s="49"/>
      <c r="IIV809" s="49"/>
      <c r="IIW809" s="49"/>
      <c r="IIX809" s="49"/>
      <c r="IIY809" s="49"/>
      <c r="IIZ809" s="49"/>
      <c r="IJA809" s="49"/>
      <c r="IJB809" s="49"/>
      <c r="IJC809" s="49"/>
      <c r="IJD809" s="49"/>
      <c r="IJE809" s="49"/>
      <c r="IJF809" s="49"/>
      <c r="IJG809" s="49"/>
      <c r="IJH809" s="49"/>
      <c r="IJI809" s="49"/>
      <c r="IJJ809" s="49"/>
      <c r="IJK809" s="49"/>
      <c r="IJL809" s="49"/>
      <c r="IJM809" s="49"/>
      <c r="IJN809" s="49"/>
      <c r="IJO809" s="49"/>
      <c r="IJP809" s="49"/>
      <c r="IJQ809" s="49"/>
      <c r="IJR809" s="49"/>
      <c r="IJS809" s="49"/>
      <c r="IJT809" s="49"/>
      <c r="IJU809" s="49"/>
      <c r="IJV809" s="49"/>
      <c r="IJW809" s="49"/>
      <c r="IJX809" s="49"/>
      <c r="IJY809" s="49"/>
      <c r="IJZ809" s="49"/>
      <c r="IKA809" s="49"/>
      <c r="IKB809" s="49"/>
      <c r="IKC809" s="49"/>
      <c r="IKD809" s="49"/>
      <c r="IKE809" s="49"/>
      <c r="IKF809" s="49"/>
      <c r="IKG809" s="49"/>
      <c r="IKH809" s="49"/>
      <c r="IKI809" s="49"/>
      <c r="IKJ809" s="49"/>
      <c r="IKK809" s="49"/>
      <c r="IKL809" s="49"/>
      <c r="IKM809" s="49"/>
      <c r="IKN809" s="49"/>
      <c r="IKO809" s="49"/>
      <c r="IKP809" s="49"/>
      <c r="IKQ809" s="49"/>
      <c r="IKR809" s="49"/>
      <c r="IKS809" s="49"/>
      <c r="IKT809" s="49"/>
      <c r="IKU809" s="49"/>
      <c r="IKV809" s="49"/>
      <c r="IKW809" s="49"/>
      <c r="IKX809" s="49"/>
      <c r="IKY809" s="49"/>
      <c r="IKZ809" s="49"/>
      <c r="ILA809" s="49"/>
      <c r="ILB809" s="49"/>
      <c r="ILC809" s="49"/>
      <c r="ILD809" s="49"/>
      <c r="ILE809" s="49"/>
      <c r="ILF809" s="49"/>
      <c r="ILG809" s="49"/>
      <c r="ILH809" s="49"/>
      <c r="ILI809" s="49"/>
      <c r="ILJ809" s="49"/>
      <c r="ILK809" s="49"/>
      <c r="ILL809" s="49"/>
      <c r="ILM809" s="49"/>
      <c r="ILN809" s="49"/>
      <c r="ILO809" s="49"/>
      <c r="ILP809" s="49"/>
      <c r="ILQ809" s="49"/>
      <c r="ILR809" s="49"/>
      <c r="ILS809" s="49"/>
      <c r="ILT809" s="49"/>
      <c r="ILU809" s="49"/>
      <c r="ILV809" s="49"/>
      <c r="ILW809" s="49"/>
      <c r="ILX809" s="49"/>
      <c r="ILY809" s="49"/>
      <c r="ILZ809" s="49"/>
      <c r="IMA809" s="49"/>
      <c r="IMB809" s="49"/>
      <c r="IMC809" s="49"/>
      <c r="IMD809" s="49"/>
      <c r="IME809" s="49"/>
      <c r="IMF809" s="49"/>
      <c r="IMG809" s="49"/>
      <c r="IMH809" s="49"/>
      <c r="IMI809" s="49"/>
      <c r="IMJ809" s="49"/>
      <c r="IMK809" s="49"/>
      <c r="IML809" s="49"/>
      <c r="IMM809" s="49"/>
      <c r="IMN809" s="49"/>
      <c r="IMO809" s="49"/>
      <c r="IMP809" s="49"/>
      <c r="IMQ809" s="49"/>
      <c r="IMR809" s="49"/>
      <c r="IMS809" s="49"/>
      <c r="IMT809" s="49"/>
      <c r="IMU809" s="49"/>
      <c r="IMV809" s="49"/>
      <c r="IMW809" s="49"/>
      <c r="IMX809" s="49"/>
      <c r="IMY809" s="49"/>
      <c r="IMZ809" s="49"/>
      <c r="INA809" s="49"/>
      <c r="INB809" s="49"/>
      <c r="INC809" s="49"/>
      <c r="IND809" s="49"/>
      <c r="INE809" s="49"/>
      <c r="INF809" s="49"/>
      <c r="ING809" s="49"/>
      <c r="INH809" s="49"/>
      <c r="INI809" s="49"/>
      <c r="INJ809" s="49"/>
      <c r="INK809" s="49"/>
      <c r="INL809" s="49"/>
      <c r="INM809" s="49"/>
      <c r="INN809" s="49"/>
      <c r="INO809" s="49"/>
      <c r="INP809" s="49"/>
      <c r="INQ809" s="49"/>
      <c r="INR809" s="49"/>
      <c r="INS809" s="49"/>
      <c r="INT809" s="49"/>
      <c r="INU809" s="49"/>
      <c r="INV809" s="49"/>
      <c r="INW809" s="49"/>
      <c r="INX809" s="49"/>
      <c r="INY809" s="49"/>
      <c r="INZ809" s="49"/>
      <c r="IOA809" s="49"/>
      <c r="IOB809" s="49"/>
      <c r="IOC809" s="49"/>
      <c r="IOD809" s="49"/>
      <c r="IOE809" s="49"/>
      <c r="IOF809" s="49"/>
      <c r="IOG809" s="49"/>
      <c r="IOH809" s="49"/>
      <c r="IOI809" s="49"/>
      <c r="IOJ809" s="49"/>
      <c r="IOK809" s="49"/>
      <c r="IOL809" s="49"/>
      <c r="IOM809" s="49"/>
      <c r="ION809" s="49"/>
      <c r="IOO809" s="49"/>
      <c r="IOP809" s="49"/>
      <c r="IOQ809" s="49"/>
      <c r="IOR809" s="49"/>
      <c r="IOS809" s="49"/>
      <c r="IOT809" s="49"/>
      <c r="IOU809" s="49"/>
      <c r="IOV809" s="49"/>
      <c r="IOW809" s="49"/>
      <c r="IOX809" s="49"/>
      <c r="IOY809" s="49"/>
      <c r="IOZ809" s="49"/>
      <c r="IPA809" s="49"/>
      <c r="IPB809" s="49"/>
      <c r="IPC809" s="49"/>
      <c r="IPD809" s="49"/>
      <c r="IPE809" s="49"/>
      <c r="IPF809" s="49"/>
      <c r="IPG809" s="49"/>
      <c r="IPH809" s="49"/>
      <c r="IPI809" s="49"/>
      <c r="IPJ809" s="49"/>
      <c r="IPK809" s="49"/>
      <c r="IPL809" s="49"/>
      <c r="IPM809" s="49"/>
      <c r="IPN809" s="49"/>
      <c r="IPO809" s="49"/>
      <c r="IPP809" s="49"/>
      <c r="IPQ809" s="49"/>
      <c r="IPR809" s="49"/>
      <c r="IPS809" s="49"/>
      <c r="IPT809" s="49"/>
      <c r="IPU809" s="49"/>
      <c r="IPV809" s="49"/>
      <c r="IPW809" s="49"/>
      <c r="IPX809" s="49"/>
      <c r="IPY809" s="49"/>
      <c r="IPZ809" s="49"/>
      <c r="IQA809" s="49"/>
      <c r="IQB809" s="49"/>
      <c r="IQC809" s="49"/>
      <c r="IQD809" s="49"/>
      <c r="IQE809" s="49"/>
      <c r="IQF809" s="49"/>
      <c r="IQG809" s="49"/>
      <c r="IQH809" s="49"/>
      <c r="IQI809" s="49"/>
      <c r="IQJ809" s="49"/>
      <c r="IQK809" s="49"/>
      <c r="IQL809" s="49"/>
      <c r="IQM809" s="49"/>
      <c r="IQN809" s="49"/>
      <c r="IQO809" s="49"/>
      <c r="IQP809" s="49"/>
      <c r="IQQ809" s="49"/>
      <c r="IQR809" s="49"/>
      <c r="IQS809" s="49"/>
      <c r="IQT809" s="49"/>
      <c r="IQU809" s="49"/>
      <c r="IQV809" s="49"/>
      <c r="IQW809" s="49"/>
      <c r="IQX809" s="49"/>
      <c r="IQY809" s="49"/>
      <c r="IQZ809" s="49"/>
      <c r="IRA809" s="49"/>
      <c r="IRB809" s="49"/>
      <c r="IRC809" s="49"/>
      <c r="IRD809" s="49"/>
      <c r="IRE809" s="49"/>
      <c r="IRF809" s="49"/>
      <c r="IRG809" s="49"/>
      <c r="IRH809" s="49"/>
      <c r="IRI809" s="49"/>
      <c r="IRJ809" s="49"/>
      <c r="IRK809" s="49"/>
      <c r="IRL809" s="49"/>
      <c r="IRM809" s="49"/>
      <c r="IRN809" s="49"/>
      <c r="IRO809" s="49"/>
      <c r="IRP809" s="49"/>
      <c r="IRQ809" s="49"/>
      <c r="IRR809" s="49"/>
      <c r="IRS809" s="49"/>
      <c r="IRT809" s="49"/>
      <c r="IRU809" s="49"/>
      <c r="IRV809" s="49"/>
      <c r="IRW809" s="49"/>
      <c r="IRX809" s="49"/>
      <c r="IRY809" s="49"/>
      <c r="IRZ809" s="49"/>
      <c r="ISA809" s="49"/>
      <c r="ISB809" s="49"/>
      <c r="ISC809" s="49"/>
      <c r="ISD809" s="49"/>
      <c r="ISE809" s="49"/>
      <c r="ISF809" s="49"/>
      <c r="ISG809" s="49"/>
      <c r="ISH809" s="49"/>
      <c r="ISI809" s="49"/>
      <c r="ISJ809" s="49"/>
      <c r="ISK809" s="49"/>
      <c r="ISL809" s="49"/>
      <c r="ISM809" s="49"/>
      <c r="ISN809" s="49"/>
      <c r="ISO809" s="49"/>
      <c r="ISP809" s="49"/>
      <c r="ISQ809" s="49"/>
      <c r="ISR809" s="49"/>
      <c r="ISS809" s="49"/>
      <c r="IST809" s="49"/>
      <c r="ISU809" s="49"/>
      <c r="ISV809" s="49"/>
      <c r="ISW809" s="49"/>
      <c r="ISX809" s="49"/>
      <c r="ISY809" s="49"/>
      <c r="ISZ809" s="49"/>
      <c r="ITA809" s="49"/>
      <c r="ITB809" s="49"/>
      <c r="ITC809" s="49"/>
      <c r="ITD809" s="49"/>
      <c r="ITE809" s="49"/>
      <c r="ITF809" s="49"/>
      <c r="ITG809" s="49"/>
      <c r="ITH809" s="49"/>
      <c r="ITI809" s="49"/>
      <c r="ITJ809" s="49"/>
      <c r="ITK809" s="49"/>
      <c r="ITL809" s="49"/>
      <c r="ITM809" s="49"/>
      <c r="ITN809" s="49"/>
      <c r="ITO809" s="49"/>
      <c r="ITP809" s="49"/>
      <c r="ITQ809" s="49"/>
      <c r="ITR809" s="49"/>
      <c r="ITS809" s="49"/>
      <c r="ITT809" s="49"/>
      <c r="ITU809" s="49"/>
      <c r="ITV809" s="49"/>
      <c r="ITW809" s="49"/>
      <c r="ITX809" s="49"/>
      <c r="ITY809" s="49"/>
      <c r="ITZ809" s="49"/>
      <c r="IUA809" s="49"/>
      <c r="IUB809" s="49"/>
      <c r="IUC809" s="49"/>
      <c r="IUD809" s="49"/>
      <c r="IUE809" s="49"/>
      <c r="IUF809" s="49"/>
      <c r="IUG809" s="49"/>
      <c r="IUH809" s="49"/>
      <c r="IUI809" s="49"/>
      <c r="IUJ809" s="49"/>
      <c r="IUK809" s="49"/>
      <c r="IUL809" s="49"/>
      <c r="IUM809" s="49"/>
      <c r="IUN809" s="49"/>
      <c r="IUO809" s="49"/>
      <c r="IUP809" s="49"/>
      <c r="IUQ809" s="49"/>
      <c r="IUR809" s="49"/>
      <c r="IUS809" s="49"/>
      <c r="IUT809" s="49"/>
      <c r="IUU809" s="49"/>
      <c r="IUV809" s="49"/>
      <c r="IUW809" s="49"/>
      <c r="IUX809" s="49"/>
      <c r="IUY809" s="49"/>
      <c r="IUZ809" s="49"/>
      <c r="IVA809" s="49"/>
      <c r="IVB809" s="49"/>
      <c r="IVC809" s="49"/>
      <c r="IVD809" s="49"/>
      <c r="IVE809" s="49"/>
      <c r="IVF809" s="49"/>
      <c r="IVG809" s="49"/>
      <c r="IVH809" s="49"/>
      <c r="IVI809" s="49"/>
      <c r="IVJ809" s="49"/>
      <c r="IVK809" s="49"/>
      <c r="IVL809" s="49"/>
      <c r="IVM809" s="49"/>
      <c r="IVN809" s="49"/>
      <c r="IVO809" s="49"/>
      <c r="IVP809" s="49"/>
      <c r="IVQ809" s="49"/>
      <c r="IVR809" s="49"/>
      <c r="IVS809" s="49"/>
      <c r="IVT809" s="49"/>
      <c r="IVU809" s="49"/>
      <c r="IVV809" s="49"/>
      <c r="IVW809" s="49"/>
      <c r="IVX809" s="49"/>
      <c r="IVY809" s="49"/>
      <c r="IVZ809" s="49"/>
      <c r="IWA809" s="49"/>
      <c r="IWB809" s="49"/>
      <c r="IWC809" s="49"/>
      <c r="IWD809" s="49"/>
      <c r="IWE809" s="49"/>
      <c r="IWF809" s="49"/>
      <c r="IWG809" s="49"/>
      <c r="IWH809" s="49"/>
      <c r="IWI809" s="49"/>
      <c r="IWJ809" s="49"/>
      <c r="IWK809" s="49"/>
      <c r="IWL809" s="49"/>
      <c r="IWM809" s="49"/>
      <c r="IWN809" s="49"/>
      <c r="IWO809" s="49"/>
      <c r="IWP809" s="49"/>
      <c r="IWQ809" s="49"/>
      <c r="IWR809" s="49"/>
      <c r="IWS809" s="49"/>
      <c r="IWT809" s="49"/>
      <c r="IWU809" s="49"/>
      <c r="IWV809" s="49"/>
      <c r="IWW809" s="49"/>
      <c r="IWX809" s="49"/>
      <c r="IWY809" s="49"/>
      <c r="IWZ809" s="49"/>
      <c r="IXA809" s="49"/>
      <c r="IXB809" s="49"/>
      <c r="IXC809" s="49"/>
      <c r="IXD809" s="49"/>
      <c r="IXE809" s="49"/>
      <c r="IXF809" s="49"/>
      <c r="IXG809" s="49"/>
      <c r="IXH809" s="49"/>
      <c r="IXI809" s="49"/>
      <c r="IXJ809" s="49"/>
      <c r="IXK809" s="49"/>
      <c r="IXL809" s="49"/>
      <c r="IXM809" s="49"/>
      <c r="IXN809" s="49"/>
      <c r="IXO809" s="49"/>
      <c r="IXP809" s="49"/>
      <c r="IXQ809" s="49"/>
      <c r="IXR809" s="49"/>
      <c r="IXS809" s="49"/>
      <c r="IXT809" s="49"/>
      <c r="IXU809" s="49"/>
      <c r="IXV809" s="49"/>
      <c r="IXW809" s="49"/>
      <c r="IXX809" s="49"/>
      <c r="IXY809" s="49"/>
      <c r="IXZ809" s="49"/>
      <c r="IYA809" s="49"/>
      <c r="IYB809" s="49"/>
      <c r="IYC809" s="49"/>
      <c r="IYD809" s="49"/>
      <c r="IYE809" s="49"/>
      <c r="IYF809" s="49"/>
      <c r="IYG809" s="49"/>
      <c r="IYH809" s="49"/>
      <c r="IYI809" s="49"/>
      <c r="IYJ809" s="49"/>
      <c r="IYK809" s="49"/>
      <c r="IYL809" s="49"/>
      <c r="IYM809" s="49"/>
      <c r="IYN809" s="49"/>
      <c r="IYO809" s="49"/>
      <c r="IYP809" s="49"/>
      <c r="IYQ809" s="49"/>
      <c r="IYR809" s="49"/>
      <c r="IYS809" s="49"/>
      <c r="IYT809" s="49"/>
      <c r="IYU809" s="49"/>
      <c r="IYV809" s="49"/>
      <c r="IYW809" s="49"/>
      <c r="IYX809" s="49"/>
      <c r="IYY809" s="49"/>
      <c r="IYZ809" s="49"/>
      <c r="IZA809" s="49"/>
      <c r="IZB809" s="49"/>
      <c r="IZC809" s="49"/>
      <c r="IZD809" s="49"/>
      <c r="IZE809" s="49"/>
      <c r="IZF809" s="49"/>
      <c r="IZG809" s="49"/>
      <c r="IZH809" s="49"/>
      <c r="IZI809" s="49"/>
      <c r="IZJ809" s="49"/>
      <c r="IZK809" s="49"/>
      <c r="IZL809" s="49"/>
      <c r="IZM809" s="49"/>
      <c r="IZN809" s="49"/>
      <c r="IZO809" s="49"/>
      <c r="IZP809" s="49"/>
      <c r="IZQ809" s="49"/>
      <c r="IZR809" s="49"/>
      <c r="IZS809" s="49"/>
      <c r="IZT809" s="49"/>
      <c r="IZU809" s="49"/>
      <c r="IZV809" s="49"/>
      <c r="IZW809" s="49"/>
      <c r="IZX809" s="49"/>
      <c r="IZY809" s="49"/>
      <c r="IZZ809" s="49"/>
      <c r="JAA809" s="49"/>
      <c r="JAB809" s="49"/>
      <c r="JAC809" s="49"/>
      <c r="JAD809" s="49"/>
      <c r="JAE809" s="49"/>
      <c r="JAF809" s="49"/>
      <c r="JAG809" s="49"/>
      <c r="JAH809" s="49"/>
      <c r="JAI809" s="49"/>
      <c r="JAJ809" s="49"/>
      <c r="JAK809" s="49"/>
      <c r="JAL809" s="49"/>
      <c r="JAM809" s="49"/>
      <c r="JAN809" s="49"/>
      <c r="JAO809" s="49"/>
      <c r="JAP809" s="49"/>
      <c r="JAQ809" s="49"/>
      <c r="JAR809" s="49"/>
      <c r="JAS809" s="49"/>
      <c r="JAT809" s="49"/>
      <c r="JAU809" s="49"/>
      <c r="JAV809" s="49"/>
      <c r="JAW809" s="49"/>
      <c r="JAX809" s="49"/>
      <c r="JAY809" s="49"/>
      <c r="JAZ809" s="49"/>
      <c r="JBA809" s="49"/>
      <c r="JBB809" s="49"/>
      <c r="JBC809" s="49"/>
      <c r="JBD809" s="49"/>
      <c r="JBE809" s="49"/>
      <c r="JBF809" s="49"/>
      <c r="JBG809" s="49"/>
      <c r="JBH809" s="49"/>
      <c r="JBI809" s="49"/>
      <c r="JBJ809" s="49"/>
      <c r="JBK809" s="49"/>
      <c r="JBL809" s="49"/>
      <c r="JBM809" s="49"/>
      <c r="JBN809" s="49"/>
      <c r="JBO809" s="49"/>
      <c r="JBP809" s="49"/>
      <c r="JBQ809" s="49"/>
      <c r="JBR809" s="49"/>
      <c r="JBS809" s="49"/>
      <c r="JBT809" s="49"/>
      <c r="JBU809" s="49"/>
      <c r="JBV809" s="49"/>
      <c r="JBW809" s="49"/>
      <c r="JBX809" s="49"/>
      <c r="JBY809" s="49"/>
      <c r="JBZ809" s="49"/>
      <c r="JCA809" s="49"/>
      <c r="JCB809" s="49"/>
      <c r="JCC809" s="49"/>
      <c r="JCD809" s="49"/>
      <c r="JCE809" s="49"/>
      <c r="JCF809" s="49"/>
      <c r="JCG809" s="49"/>
      <c r="JCH809" s="49"/>
      <c r="JCI809" s="49"/>
      <c r="JCJ809" s="49"/>
      <c r="JCK809" s="49"/>
      <c r="JCL809" s="49"/>
      <c r="JCM809" s="49"/>
      <c r="JCN809" s="49"/>
      <c r="JCO809" s="49"/>
      <c r="JCP809" s="49"/>
      <c r="JCQ809" s="49"/>
      <c r="JCR809" s="49"/>
      <c r="JCS809" s="49"/>
      <c r="JCT809" s="49"/>
      <c r="JCU809" s="49"/>
      <c r="JCV809" s="49"/>
      <c r="JCW809" s="49"/>
      <c r="JCX809" s="49"/>
      <c r="JCY809" s="49"/>
      <c r="JCZ809" s="49"/>
      <c r="JDA809" s="49"/>
      <c r="JDB809" s="49"/>
      <c r="JDC809" s="49"/>
      <c r="JDD809" s="49"/>
      <c r="JDE809" s="49"/>
      <c r="JDF809" s="49"/>
      <c r="JDG809" s="49"/>
      <c r="JDH809" s="49"/>
      <c r="JDI809" s="49"/>
      <c r="JDJ809" s="49"/>
      <c r="JDK809" s="49"/>
      <c r="JDL809" s="49"/>
      <c r="JDM809" s="49"/>
      <c r="JDN809" s="49"/>
      <c r="JDO809" s="49"/>
      <c r="JDP809" s="49"/>
      <c r="JDQ809" s="49"/>
      <c r="JDR809" s="49"/>
      <c r="JDS809" s="49"/>
      <c r="JDT809" s="49"/>
      <c r="JDU809" s="49"/>
      <c r="JDV809" s="49"/>
      <c r="JDW809" s="49"/>
      <c r="JDX809" s="49"/>
      <c r="JDY809" s="49"/>
      <c r="JDZ809" s="49"/>
      <c r="JEA809" s="49"/>
      <c r="JEB809" s="49"/>
      <c r="JEC809" s="49"/>
      <c r="JED809" s="49"/>
      <c r="JEE809" s="49"/>
      <c r="JEF809" s="49"/>
      <c r="JEG809" s="49"/>
      <c r="JEH809" s="49"/>
      <c r="JEI809" s="49"/>
      <c r="JEJ809" s="49"/>
      <c r="JEK809" s="49"/>
      <c r="JEL809" s="49"/>
      <c r="JEM809" s="49"/>
      <c r="JEN809" s="49"/>
      <c r="JEO809" s="49"/>
      <c r="JEP809" s="49"/>
      <c r="JEQ809" s="49"/>
      <c r="JER809" s="49"/>
      <c r="JES809" s="49"/>
      <c r="JET809" s="49"/>
      <c r="JEU809" s="49"/>
      <c r="JEV809" s="49"/>
      <c r="JEW809" s="49"/>
      <c r="JEX809" s="49"/>
      <c r="JEY809" s="49"/>
      <c r="JEZ809" s="49"/>
      <c r="JFA809" s="49"/>
      <c r="JFB809" s="49"/>
      <c r="JFC809" s="49"/>
      <c r="JFD809" s="49"/>
      <c r="JFE809" s="49"/>
      <c r="JFF809" s="49"/>
      <c r="JFG809" s="49"/>
      <c r="JFH809" s="49"/>
      <c r="JFI809" s="49"/>
      <c r="JFJ809" s="49"/>
      <c r="JFK809" s="49"/>
      <c r="JFL809" s="49"/>
      <c r="JFM809" s="49"/>
      <c r="JFN809" s="49"/>
      <c r="JFO809" s="49"/>
      <c r="JFP809" s="49"/>
      <c r="JFQ809" s="49"/>
      <c r="JFR809" s="49"/>
      <c r="JFS809" s="49"/>
      <c r="JFT809" s="49"/>
      <c r="JFU809" s="49"/>
      <c r="JFV809" s="49"/>
      <c r="JFW809" s="49"/>
      <c r="JFX809" s="49"/>
      <c r="JFY809" s="49"/>
      <c r="JFZ809" s="49"/>
      <c r="JGA809" s="49"/>
      <c r="JGB809" s="49"/>
      <c r="JGC809" s="49"/>
      <c r="JGD809" s="49"/>
      <c r="JGE809" s="49"/>
      <c r="JGF809" s="49"/>
      <c r="JGG809" s="49"/>
      <c r="JGH809" s="49"/>
      <c r="JGI809" s="49"/>
      <c r="JGJ809" s="49"/>
      <c r="JGK809" s="49"/>
      <c r="JGL809" s="49"/>
      <c r="JGM809" s="49"/>
      <c r="JGN809" s="49"/>
      <c r="JGO809" s="49"/>
      <c r="JGP809" s="49"/>
      <c r="JGQ809" s="49"/>
      <c r="JGR809" s="49"/>
      <c r="JGS809" s="49"/>
      <c r="JGT809" s="49"/>
      <c r="JGU809" s="49"/>
      <c r="JGV809" s="49"/>
      <c r="JGW809" s="49"/>
      <c r="JGX809" s="49"/>
      <c r="JGY809" s="49"/>
      <c r="JGZ809" s="49"/>
      <c r="JHA809" s="49"/>
      <c r="JHB809" s="49"/>
      <c r="JHC809" s="49"/>
      <c r="JHD809" s="49"/>
      <c r="JHE809" s="49"/>
      <c r="JHF809" s="49"/>
      <c r="JHG809" s="49"/>
      <c r="JHH809" s="49"/>
      <c r="JHI809" s="49"/>
      <c r="JHJ809" s="49"/>
      <c r="JHK809" s="49"/>
      <c r="JHL809" s="49"/>
      <c r="JHM809" s="49"/>
      <c r="JHN809" s="49"/>
      <c r="JHO809" s="49"/>
      <c r="JHP809" s="49"/>
      <c r="JHQ809" s="49"/>
      <c r="JHR809" s="49"/>
      <c r="JHS809" s="49"/>
      <c r="JHT809" s="49"/>
      <c r="JHU809" s="49"/>
      <c r="JHV809" s="49"/>
      <c r="JHW809" s="49"/>
      <c r="JHX809" s="49"/>
      <c r="JHY809" s="49"/>
      <c r="JHZ809" s="49"/>
      <c r="JIA809" s="49"/>
      <c r="JIB809" s="49"/>
      <c r="JIC809" s="49"/>
      <c r="JID809" s="49"/>
      <c r="JIE809" s="49"/>
      <c r="JIF809" s="49"/>
      <c r="JIG809" s="49"/>
      <c r="JIH809" s="49"/>
      <c r="JII809" s="49"/>
      <c r="JIJ809" s="49"/>
      <c r="JIK809" s="49"/>
      <c r="JIL809" s="49"/>
      <c r="JIM809" s="49"/>
      <c r="JIN809" s="49"/>
      <c r="JIO809" s="49"/>
      <c r="JIP809" s="49"/>
      <c r="JIQ809" s="49"/>
      <c r="JIR809" s="49"/>
      <c r="JIS809" s="49"/>
      <c r="JIT809" s="49"/>
      <c r="JIU809" s="49"/>
      <c r="JIV809" s="49"/>
      <c r="JIW809" s="49"/>
      <c r="JIX809" s="49"/>
      <c r="JIY809" s="49"/>
      <c r="JIZ809" s="49"/>
      <c r="JJA809" s="49"/>
      <c r="JJB809" s="49"/>
      <c r="JJC809" s="49"/>
      <c r="JJD809" s="49"/>
      <c r="JJE809" s="49"/>
      <c r="JJF809" s="49"/>
      <c r="JJG809" s="49"/>
      <c r="JJH809" s="49"/>
      <c r="JJI809" s="49"/>
      <c r="JJJ809" s="49"/>
      <c r="JJK809" s="49"/>
      <c r="JJL809" s="49"/>
      <c r="JJM809" s="49"/>
      <c r="JJN809" s="49"/>
      <c r="JJO809" s="49"/>
      <c r="JJP809" s="49"/>
      <c r="JJQ809" s="49"/>
      <c r="JJR809" s="49"/>
      <c r="JJS809" s="49"/>
      <c r="JJT809" s="49"/>
      <c r="JJU809" s="49"/>
      <c r="JJV809" s="49"/>
      <c r="JJW809" s="49"/>
      <c r="JJX809" s="49"/>
      <c r="JJY809" s="49"/>
      <c r="JJZ809" s="49"/>
      <c r="JKA809" s="49"/>
      <c r="JKB809" s="49"/>
      <c r="JKC809" s="49"/>
      <c r="JKD809" s="49"/>
      <c r="JKE809" s="49"/>
      <c r="JKF809" s="49"/>
      <c r="JKG809" s="49"/>
      <c r="JKH809" s="49"/>
      <c r="JKI809" s="49"/>
      <c r="JKJ809" s="49"/>
      <c r="JKK809" s="49"/>
      <c r="JKL809" s="49"/>
      <c r="JKM809" s="49"/>
      <c r="JKN809" s="49"/>
      <c r="JKO809" s="49"/>
      <c r="JKP809" s="49"/>
      <c r="JKQ809" s="49"/>
      <c r="JKR809" s="49"/>
      <c r="JKS809" s="49"/>
      <c r="JKT809" s="49"/>
      <c r="JKU809" s="49"/>
      <c r="JKV809" s="49"/>
      <c r="JKW809" s="49"/>
      <c r="JKX809" s="49"/>
      <c r="JKY809" s="49"/>
      <c r="JKZ809" s="49"/>
      <c r="JLA809" s="49"/>
      <c r="JLB809" s="49"/>
      <c r="JLC809" s="49"/>
      <c r="JLD809" s="49"/>
      <c r="JLE809" s="49"/>
      <c r="JLF809" s="49"/>
      <c r="JLG809" s="49"/>
      <c r="JLH809" s="49"/>
      <c r="JLI809" s="49"/>
      <c r="JLJ809" s="49"/>
      <c r="JLK809" s="49"/>
      <c r="JLL809" s="49"/>
      <c r="JLM809" s="49"/>
      <c r="JLN809" s="49"/>
      <c r="JLO809" s="49"/>
      <c r="JLP809" s="49"/>
      <c r="JLQ809" s="49"/>
      <c r="JLR809" s="49"/>
      <c r="JLS809" s="49"/>
      <c r="JLT809" s="49"/>
      <c r="JLU809" s="49"/>
      <c r="JLV809" s="49"/>
      <c r="JLW809" s="49"/>
      <c r="JLX809" s="49"/>
      <c r="JLY809" s="49"/>
      <c r="JLZ809" s="49"/>
      <c r="JMA809" s="49"/>
      <c r="JMB809" s="49"/>
      <c r="JMC809" s="49"/>
      <c r="JMD809" s="49"/>
      <c r="JME809" s="49"/>
      <c r="JMF809" s="49"/>
      <c r="JMG809" s="49"/>
      <c r="JMH809" s="49"/>
      <c r="JMI809" s="49"/>
      <c r="JMJ809" s="49"/>
      <c r="JMK809" s="49"/>
      <c r="JML809" s="49"/>
      <c r="JMM809" s="49"/>
      <c r="JMN809" s="49"/>
      <c r="JMO809" s="49"/>
      <c r="JMP809" s="49"/>
      <c r="JMQ809" s="49"/>
      <c r="JMR809" s="49"/>
      <c r="JMS809" s="49"/>
      <c r="JMT809" s="49"/>
      <c r="JMU809" s="49"/>
      <c r="JMV809" s="49"/>
      <c r="JMW809" s="49"/>
      <c r="JMX809" s="49"/>
      <c r="JMY809" s="49"/>
      <c r="JMZ809" s="49"/>
      <c r="JNA809" s="49"/>
      <c r="JNB809" s="49"/>
      <c r="JNC809" s="49"/>
      <c r="JND809" s="49"/>
      <c r="JNE809" s="49"/>
      <c r="JNF809" s="49"/>
      <c r="JNG809" s="49"/>
      <c r="JNH809" s="49"/>
      <c r="JNI809" s="49"/>
      <c r="JNJ809" s="49"/>
      <c r="JNK809" s="49"/>
      <c r="JNL809" s="49"/>
      <c r="JNM809" s="49"/>
      <c r="JNN809" s="49"/>
      <c r="JNO809" s="49"/>
      <c r="JNP809" s="49"/>
      <c r="JNQ809" s="49"/>
      <c r="JNR809" s="49"/>
      <c r="JNS809" s="49"/>
      <c r="JNT809" s="49"/>
      <c r="JNU809" s="49"/>
      <c r="JNV809" s="49"/>
      <c r="JNW809" s="49"/>
      <c r="JNX809" s="49"/>
      <c r="JNY809" s="49"/>
      <c r="JNZ809" s="49"/>
      <c r="JOA809" s="49"/>
      <c r="JOB809" s="49"/>
      <c r="JOC809" s="49"/>
      <c r="JOD809" s="49"/>
      <c r="JOE809" s="49"/>
      <c r="JOF809" s="49"/>
      <c r="JOG809" s="49"/>
      <c r="JOH809" s="49"/>
      <c r="JOI809" s="49"/>
      <c r="JOJ809" s="49"/>
      <c r="JOK809" s="49"/>
      <c r="JOL809" s="49"/>
      <c r="JOM809" s="49"/>
      <c r="JON809" s="49"/>
      <c r="JOO809" s="49"/>
      <c r="JOP809" s="49"/>
      <c r="JOQ809" s="49"/>
      <c r="JOR809" s="49"/>
      <c r="JOS809" s="49"/>
      <c r="JOT809" s="49"/>
      <c r="JOU809" s="49"/>
      <c r="JOV809" s="49"/>
      <c r="JOW809" s="49"/>
      <c r="JOX809" s="49"/>
      <c r="JOY809" s="49"/>
      <c r="JOZ809" s="49"/>
      <c r="JPA809" s="49"/>
      <c r="JPB809" s="49"/>
      <c r="JPC809" s="49"/>
      <c r="JPD809" s="49"/>
      <c r="JPE809" s="49"/>
      <c r="JPF809" s="49"/>
      <c r="JPG809" s="49"/>
      <c r="JPH809" s="49"/>
      <c r="JPI809" s="49"/>
      <c r="JPJ809" s="49"/>
      <c r="JPK809" s="49"/>
      <c r="JPL809" s="49"/>
      <c r="JPM809" s="49"/>
      <c r="JPN809" s="49"/>
      <c r="JPO809" s="49"/>
      <c r="JPP809" s="49"/>
      <c r="JPQ809" s="49"/>
      <c r="JPR809" s="49"/>
      <c r="JPS809" s="49"/>
      <c r="JPT809" s="49"/>
      <c r="JPU809" s="49"/>
      <c r="JPV809" s="49"/>
      <c r="JPW809" s="49"/>
      <c r="JPX809" s="49"/>
      <c r="JPY809" s="49"/>
      <c r="JPZ809" s="49"/>
      <c r="JQA809" s="49"/>
      <c r="JQB809" s="49"/>
      <c r="JQC809" s="49"/>
      <c r="JQD809" s="49"/>
      <c r="JQE809" s="49"/>
      <c r="JQF809" s="49"/>
      <c r="JQG809" s="49"/>
      <c r="JQH809" s="49"/>
      <c r="JQI809" s="49"/>
      <c r="JQJ809" s="49"/>
      <c r="JQK809" s="49"/>
      <c r="JQL809" s="49"/>
      <c r="JQM809" s="49"/>
      <c r="JQN809" s="49"/>
      <c r="JQO809" s="49"/>
      <c r="JQP809" s="49"/>
      <c r="JQQ809" s="49"/>
      <c r="JQR809" s="49"/>
      <c r="JQS809" s="49"/>
      <c r="JQT809" s="49"/>
      <c r="JQU809" s="49"/>
      <c r="JQV809" s="49"/>
      <c r="JQW809" s="49"/>
      <c r="JQX809" s="49"/>
      <c r="JQY809" s="49"/>
      <c r="JQZ809" s="49"/>
      <c r="JRA809" s="49"/>
      <c r="JRB809" s="49"/>
      <c r="JRC809" s="49"/>
      <c r="JRD809" s="49"/>
      <c r="JRE809" s="49"/>
      <c r="JRF809" s="49"/>
      <c r="JRG809" s="49"/>
      <c r="JRH809" s="49"/>
      <c r="JRI809" s="49"/>
      <c r="JRJ809" s="49"/>
      <c r="JRK809" s="49"/>
      <c r="JRL809" s="49"/>
      <c r="JRM809" s="49"/>
      <c r="JRN809" s="49"/>
      <c r="JRO809" s="49"/>
      <c r="JRP809" s="49"/>
      <c r="JRQ809" s="49"/>
      <c r="JRR809" s="49"/>
      <c r="JRS809" s="49"/>
      <c r="JRT809" s="49"/>
      <c r="JRU809" s="49"/>
      <c r="JRV809" s="49"/>
      <c r="JRW809" s="49"/>
      <c r="JRX809" s="49"/>
      <c r="JRY809" s="49"/>
      <c r="JRZ809" s="49"/>
      <c r="JSA809" s="49"/>
      <c r="JSB809" s="49"/>
      <c r="JSC809" s="49"/>
      <c r="JSD809" s="49"/>
      <c r="JSE809" s="49"/>
      <c r="JSF809" s="49"/>
      <c r="JSG809" s="49"/>
      <c r="JSH809" s="49"/>
      <c r="JSI809" s="49"/>
      <c r="JSJ809" s="49"/>
      <c r="JSK809" s="49"/>
      <c r="JSL809" s="49"/>
      <c r="JSM809" s="49"/>
      <c r="JSN809" s="49"/>
      <c r="JSO809" s="49"/>
      <c r="JSP809" s="49"/>
      <c r="JSQ809" s="49"/>
      <c r="JSR809" s="49"/>
      <c r="JSS809" s="49"/>
      <c r="JST809" s="49"/>
      <c r="JSU809" s="49"/>
      <c r="JSV809" s="49"/>
      <c r="JSW809" s="49"/>
      <c r="JSX809" s="49"/>
      <c r="JSY809" s="49"/>
      <c r="JSZ809" s="49"/>
      <c r="JTA809" s="49"/>
      <c r="JTB809" s="49"/>
      <c r="JTC809" s="49"/>
      <c r="JTD809" s="49"/>
      <c r="JTE809" s="49"/>
      <c r="JTF809" s="49"/>
      <c r="JTG809" s="49"/>
      <c r="JTH809" s="49"/>
      <c r="JTI809" s="49"/>
      <c r="JTJ809" s="49"/>
      <c r="JTK809" s="49"/>
      <c r="JTL809" s="49"/>
      <c r="JTM809" s="49"/>
      <c r="JTN809" s="49"/>
      <c r="JTO809" s="49"/>
      <c r="JTP809" s="49"/>
      <c r="JTQ809" s="49"/>
      <c r="JTR809" s="49"/>
      <c r="JTS809" s="49"/>
      <c r="JTT809" s="49"/>
      <c r="JTU809" s="49"/>
      <c r="JTV809" s="49"/>
      <c r="JTW809" s="49"/>
      <c r="JTX809" s="49"/>
      <c r="JTY809" s="49"/>
      <c r="JTZ809" s="49"/>
      <c r="JUA809" s="49"/>
      <c r="JUB809" s="49"/>
      <c r="JUC809" s="49"/>
      <c r="JUD809" s="49"/>
      <c r="JUE809" s="49"/>
      <c r="JUF809" s="49"/>
      <c r="JUG809" s="49"/>
      <c r="JUH809" s="49"/>
      <c r="JUI809" s="49"/>
      <c r="JUJ809" s="49"/>
      <c r="JUK809" s="49"/>
      <c r="JUL809" s="49"/>
      <c r="JUM809" s="49"/>
      <c r="JUN809" s="49"/>
      <c r="JUO809" s="49"/>
      <c r="JUP809" s="49"/>
      <c r="JUQ809" s="49"/>
      <c r="JUR809" s="49"/>
      <c r="JUS809" s="49"/>
      <c r="JUT809" s="49"/>
      <c r="JUU809" s="49"/>
      <c r="JUV809" s="49"/>
      <c r="JUW809" s="49"/>
      <c r="JUX809" s="49"/>
      <c r="JUY809" s="49"/>
      <c r="JUZ809" s="49"/>
      <c r="JVA809" s="49"/>
      <c r="JVB809" s="49"/>
      <c r="JVC809" s="49"/>
      <c r="JVD809" s="49"/>
      <c r="JVE809" s="49"/>
      <c r="JVF809" s="49"/>
      <c r="JVG809" s="49"/>
      <c r="JVH809" s="49"/>
      <c r="JVI809" s="49"/>
      <c r="JVJ809" s="49"/>
      <c r="JVK809" s="49"/>
      <c r="JVL809" s="49"/>
      <c r="JVM809" s="49"/>
      <c r="JVN809" s="49"/>
      <c r="JVO809" s="49"/>
      <c r="JVP809" s="49"/>
      <c r="JVQ809" s="49"/>
      <c r="JVR809" s="49"/>
      <c r="JVS809" s="49"/>
      <c r="JVT809" s="49"/>
      <c r="JVU809" s="49"/>
      <c r="JVV809" s="49"/>
      <c r="JVW809" s="49"/>
      <c r="JVX809" s="49"/>
      <c r="JVY809" s="49"/>
      <c r="JVZ809" s="49"/>
      <c r="JWA809" s="49"/>
      <c r="JWB809" s="49"/>
      <c r="JWC809" s="49"/>
      <c r="JWD809" s="49"/>
      <c r="JWE809" s="49"/>
      <c r="JWF809" s="49"/>
      <c r="JWG809" s="49"/>
      <c r="JWH809" s="49"/>
      <c r="JWI809" s="49"/>
      <c r="JWJ809" s="49"/>
      <c r="JWK809" s="49"/>
      <c r="JWL809" s="49"/>
      <c r="JWM809" s="49"/>
      <c r="JWN809" s="49"/>
      <c r="JWO809" s="49"/>
      <c r="JWP809" s="49"/>
      <c r="JWQ809" s="49"/>
      <c r="JWR809" s="49"/>
      <c r="JWS809" s="49"/>
      <c r="JWT809" s="49"/>
      <c r="JWU809" s="49"/>
      <c r="JWV809" s="49"/>
      <c r="JWW809" s="49"/>
      <c r="JWX809" s="49"/>
      <c r="JWY809" s="49"/>
      <c r="JWZ809" s="49"/>
      <c r="JXA809" s="49"/>
      <c r="JXB809" s="49"/>
      <c r="JXC809" s="49"/>
      <c r="JXD809" s="49"/>
      <c r="JXE809" s="49"/>
      <c r="JXF809" s="49"/>
      <c r="JXG809" s="49"/>
      <c r="JXH809" s="49"/>
      <c r="JXI809" s="49"/>
      <c r="JXJ809" s="49"/>
      <c r="JXK809" s="49"/>
      <c r="JXL809" s="49"/>
      <c r="JXM809" s="49"/>
      <c r="JXN809" s="49"/>
      <c r="JXO809" s="49"/>
      <c r="JXP809" s="49"/>
      <c r="JXQ809" s="49"/>
      <c r="JXR809" s="49"/>
      <c r="JXS809" s="49"/>
      <c r="JXT809" s="49"/>
      <c r="JXU809" s="49"/>
      <c r="JXV809" s="49"/>
      <c r="JXW809" s="49"/>
      <c r="JXX809" s="49"/>
      <c r="JXY809" s="49"/>
      <c r="JXZ809" s="49"/>
      <c r="JYA809" s="49"/>
      <c r="JYB809" s="49"/>
      <c r="JYC809" s="49"/>
      <c r="JYD809" s="49"/>
      <c r="JYE809" s="49"/>
      <c r="JYF809" s="49"/>
      <c r="JYG809" s="49"/>
      <c r="JYH809" s="49"/>
      <c r="JYI809" s="49"/>
      <c r="JYJ809" s="49"/>
      <c r="JYK809" s="49"/>
      <c r="JYL809" s="49"/>
      <c r="JYM809" s="49"/>
      <c r="JYN809" s="49"/>
      <c r="JYO809" s="49"/>
      <c r="JYP809" s="49"/>
      <c r="JYQ809" s="49"/>
      <c r="JYR809" s="49"/>
      <c r="JYS809" s="49"/>
      <c r="JYT809" s="49"/>
      <c r="JYU809" s="49"/>
      <c r="JYV809" s="49"/>
      <c r="JYW809" s="49"/>
      <c r="JYX809" s="49"/>
      <c r="JYY809" s="49"/>
      <c r="JYZ809" s="49"/>
      <c r="JZA809" s="49"/>
      <c r="JZB809" s="49"/>
      <c r="JZC809" s="49"/>
      <c r="JZD809" s="49"/>
      <c r="JZE809" s="49"/>
      <c r="JZF809" s="49"/>
      <c r="JZG809" s="49"/>
      <c r="JZH809" s="49"/>
      <c r="JZI809" s="49"/>
      <c r="JZJ809" s="49"/>
      <c r="JZK809" s="49"/>
      <c r="JZL809" s="49"/>
      <c r="JZM809" s="49"/>
      <c r="JZN809" s="49"/>
      <c r="JZO809" s="49"/>
      <c r="JZP809" s="49"/>
      <c r="JZQ809" s="49"/>
      <c r="JZR809" s="49"/>
      <c r="JZS809" s="49"/>
      <c r="JZT809" s="49"/>
      <c r="JZU809" s="49"/>
      <c r="JZV809" s="49"/>
      <c r="JZW809" s="49"/>
      <c r="JZX809" s="49"/>
      <c r="JZY809" s="49"/>
      <c r="JZZ809" s="49"/>
      <c r="KAA809" s="49"/>
      <c r="KAB809" s="49"/>
      <c r="KAC809" s="49"/>
      <c r="KAD809" s="49"/>
      <c r="KAE809" s="49"/>
      <c r="KAF809" s="49"/>
      <c r="KAG809" s="49"/>
      <c r="KAH809" s="49"/>
      <c r="KAI809" s="49"/>
      <c r="KAJ809" s="49"/>
      <c r="KAK809" s="49"/>
      <c r="KAL809" s="49"/>
      <c r="KAM809" s="49"/>
      <c r="KAN809" s="49"/>
      <c r="KAO809" s="49"/>
      <c r="KAP809" s="49"/>
      <c r="KAQ809" s="49"/>
      <c r="KAR809" s="49"/>
      <c r="KAS809" s="49"/>
      <c r="KAT809" s="49"/>
      <c r="KAU809" s="49"/>
      <c r="KAV809" s="49"/>
      <c r="KAW809" s="49"/>
      <c r="KAX809" s="49"/>
      <c r="KAY809" s="49"/>
      <c r="KAZ809" s="49"/>
      <c r="KBA809" s="49"/>
      <c r="KBB809" s="49"/>
      <c r="KBC809" s="49"/>
      <c r="KBD809" s="49"/>
      <c r="KBE809" s="49"/>
      <c r="KBF809" s="49"/>
      <c r="KBG809" s="49"/>
      <c r="KBH809" s="49"/>
      <c r="KBI809" s="49"/>
      <c r="KBJ809" s="49"/>
      <c r="KBK809" s="49"/>
      <c r="KBL809" s="49"/>
      <c r="KBM809" s="49"/>
      <c r="KBN809" s="49"/>
      <c r="KBO809" s="49"/>
      <c r="KBP809" s="49"/>
      <c r="KBQ809" s="49"/>
      <c r="KBR809" s="49"/>
      <c r="KBS809" s="49"/>
      <c r="KBT809" s="49"/>
      <c r="KBU809" s="49"/>
      <c r="KBV809" s="49"/>
      <c r="KBW809" s="49"/>
      <c r="KBX809" s="49"/>
      <c r="KBY809" s="49"/>
      <c r="KBZ809" s="49"/>
      <c r="KCA809" s="49"/>
      <c r="KCB809" s="49"/>
      <c r="KCC809" s="49"/>
      <c r="KCD809" s="49"/>
      <c r="KCE809" s="49"/>
      <c r="KCF809" s="49"/>
      <c r="KCG809" s="49"/>
      <c r="KCH809" s="49"/>
      <c r="KCI809" s="49"/>
      <c r="KCJ809" s="49"/>
      <c r="KCK809" s="49"/>
      <c r="KCL809" s="49"/>
      <c r="KCM809" s="49"/>
      <c r="KCN809" s="49"/>
      <c r="KCO809" s="49"/>
      <c r="KCP809" s="49"/>
      <c r="KCQ809" s="49"/>
      <c r="KCR809" s="49"/>
      <c r="KCS809" s="49"/>
      <c r="KCT809" s="49"/>
      <c r="KCU809" s="49"/>
      <c r="KCV809" s="49"/>
      <c r="KCW809" s="49"/>
      <c r="KCX809" s="49"/>
      <c r="KCY809" s="49"/>
      <c r="KCZ809" s="49"/>
      <c r="KDA809" s="49"/>
      <c r="KDB809" s="49"/>
      <c r="KDC809" s="49"/>
      <c r="KDD809" s="49"/>
      <c r="KDE809" s="49"/>
      <c r="KDF809" s="49"/>
      <c r="KDG809" s="49"/>
      <c r="KDH809" s="49"/>
      <c r="KDI809" s="49"/>
      <c r="KDJ809" s="49"/>
      <c r="KDK809" s="49"/>
      <c r="KDL809" s="49"/>
      <c r="KDM809" s="49"/>
      <c r="KDN809" s="49"/>
      <c r="KDO809" s="49"/>
      <c r="KDP809" s="49"/>
      <c r="KDQ809" s="49"/>
      <c r="KDR809" s="49"/>
      <c r="KDS809" s="49"/>
      <c r="KDT809" s="49"/>
      <c r="KDU809" s="49"/>
      <c r="KDV809" s="49"/>
      <c r="KDW809" s="49"/>
      <c r="KDX809" s="49"/>
      <c r="KDY809" s="49"/>
      <c r="KDZ809" s="49"/>
      <c r="KEA809" s="49"/>
      <c r="KEB809" s="49"/>
      <c r="KEC809" s="49"/>
      <c r="KED809" s="49"/>
      <c r="KEE809" s="49"/>
      <c r="KEF809" s="49"/>
      <c r="KEG809" s="49"/>
      <c r="KEH809" s="49"/>
      <c r="KEI809" s="49"/>
      <c r="KEJ809" s="49"/>
      <c r="KEK809" s="49"/>
      <c r="KEL809" s="49"/>
      <c r="KEM809" s="49"/>
      <c r="KEN809" s="49"/>
      <c r="KEO809" s="49"/>
      <c r="KEP809" s="49"/>
      <c r="KEQ809" s="49"/>
      <c r="KER809" s="49"/>
      <c r="KES809" s="49"/>
      <c r="KET809" s="49"/>
      <c r="KEU809" s="49"/>
      <c r="KEV809" s="49"/>
      <c r="KEW809" s="49"/>
      <c r="KEX809" s="49"/>
      <c r="KEY809" s="49"/>
      <c r="KEZ809" s="49"/>
      <c r="KFA809" s="49"/>
      <c r="KFB809" s="49"/>
      <c r="KFC809" s="49"/>
      <c r="KFD809" s="49"/>
      <c r="KFE809" s="49"/>
      <c r="KFF809" s="49"/>
      <c r="KFG809" s="49"/>
      <c r="KFH809" s="49"/>
      <c r="KFI809" s="49"/>
      <c r="KFJ809" s="49"/>
      <c r="KFK809" s="49"/>
      <c r="KFL809" s="49"/>
      <c r="KFM809" s="49"/>
      <c r="KFN809" s="49"/>
      <c r="KFO809" s="49"/>
      <c r="KFP809" s="49"/>
      <c r="KFQ809" s="49"/>
      <c r="KFR809" s="49"/>
      <c r="KFS809" s="49"/>
      <c r="KFT809" s="49"/>
      <c r="KFU809" s="49"/>
      <c r="KFV809" s="49"/>
      <c r="KFW809" s="49"/>
      <c r="KFX809" s="49"/>
      <c r="KFY809" s="49"/>
      <c r="KFZ809" s="49"/>
      <c r="KGA809" s="49"/>
      <c r="KGB809" s="49"/>
      <c r="KGC809" s="49"/>
      <c r="KGD809" s="49"/>
      <c r="KGE809" s="49"/>
      <c r="KGF809" s="49"/>
      <c r="KGG809" s="49"/>
      <c r="KGH809" s="49"/>
      <c r="KGI809" s="49"/>
      <c r="KGJ809" s="49"/>
      <c r="KGK809" s="49"/>
      <c r="KGL809" s="49"/>
      <c r="KGM809" s="49"/>
      <c r="KGN809" s="49"/>
      <c r="KGO809" s="49"/>
      <c r="KGP809" s="49"/>
      <c r="KGQ809" s="49"/>
      <c r="KGR809" s="49"/>
      <c r="KGS809" s="49"/>
      <c r="KGT809" s="49"/>
      <c r="KGU809" s="49"/>
      <c r="KGV809" s="49"/>
      <c r="KGW809" s="49"/>
      <c r="KGX809" s="49"/>
      <c r="KGY809" s="49"/>
      <c r="KGZ809" s="49"/>
      <c r="KHA809" s="49"/>
      <c r="KHB809" s="49"/>
      <c r="KHC809" s="49"/>
      <c r="KHD809" s="49"/>
      <c r="KHE809" s="49"/>
      <c r="KHF809" s="49"/>
      <c r="KHG809" s="49"/>
      <c r="KHH809" s="49"/>
      <c r="KHI809" s="49"/>
      <c r="KHJ809" s="49"/>
      <c r="KHK809" s="49"/>
      <c r="KHL809" s="49"/>
      <c r="KHM809" s="49"/>
      <c r="KHN809" s="49"/>
      <c r="KHO809" s="49"/>
      <c r="KHP809" s="49"/>
      <c r="KHQ809" s="49"/>
      <c r="KHR809" s="49"/>
      <c r="KHS809" s="49"/>
      <c r="KHT809" s="49"/>
      <c r="KHU809" s="49"/>
      <c r="KHV809" s="49"/>
      <c r="KHW809" s="49"/>
      <c r="KHX809" s="49"/>
      <c r="KHY809" s="49"/>
      <c r="KHZ809" s="49"/>
      <c r="KIA809" s="49"/>
      <c r="KIB809" s="49"/>
      <c r="KIC809" s="49"/>
      <c r="KID809" s="49"/>
      <c r="KIE809" s="49"/>
      <c r="KIF809" s="49"/>
      <c r="KIG809" s="49"/>
      <c r="KIH809" s="49"/>
      <c r="KII809" s="49"/>
      <c r="KIJ809" s="49"/>
      <c r="KIK809" s="49"/>
      <c r="KIL809" s="49"/>
      <c r="KIM809" s="49"/>
      <c r="KIN809" s="49"/>
      <c r="KIO809" s="49"/>
      <c r="KIP809" s="49"/>
      <c r="KIQ809" s="49"/>
      <c r="KIR809" s="49"/>
      <c r="KIS809" s="49"/>
      <c r="KIT809" s="49"/>
      <c r="KIU809" s="49"/>
      <c r="KIV809" s="49"/>
      <c r="KIW809" s="49"/>
      <c r="KIX809" s="49"/>
      <c r="KIY809" s="49"/>
      <c r="KIZ809" s="49"/>
      <c r="KJA809" s="49"/>
      <c r="KJB809" s="49"/>
      <c r="KJC809" s="49"/>
      <c r="KJD809" s="49"/>
      <c r="KJE809" s="49"/>
      <c r="KJF809" s="49"/>
      <c r="KJG809" s="49"/>
      <c r="KJH809" s="49"/>
      <c r="KJI809" s="49"/>
      <c r="KJJ809" s="49"/>
      <c r="KJK809" s="49"/>
      <c r="KJL809" s="49"/>
      <c r="KJM809" s="49"/>
      <c r="KJN809" s="49"/>
      <c r="KJO809" s="49"/>
      <c r="KJP809" s="49"/>
      <c r="KJQ809" s="49"/>
      <c r="KJR809" s="49"/>
      <c r="KJS809" s="49"/>
      <c r="KJT809" s="49"/>
      <c r="KJU809" s="49"/>
      <c r="KJV809" s="49"/>
      <c r="KJW809" s="49"/>
      <c r="KJX809" s="49"/>
      <c r="KJY809" s="49"/>
      <c r="KJZ809" s="49"/>
      <c r="KKA809" s="49"/>
      <c r="KKB809" s="49"/>
      <c r="KKC809" s="49"/>
      <c r="KKD809" s="49"/>
      <c r="KKE809" s="49"/>
      <c r="KKF809" s="49"/>
      <c r="KKG809" s="49"/>
      <c r="KKH809" s="49"/>
      <c r="KKI809" s="49"/>
      <c r="KKJ809" s="49"/>
      <c r="KKK809" s="49"/>
      <c r="KKL809" s="49"/>
      <c r="KKM809" s="49"/>
      <c r="KKN809" s="49"/>
      <c r="KKO809" s="49"/>
      <c r="KKP809" s="49"/>
      <c r="KKQ809" s="49"/>
      <c r="KKR809" s="49"/>
      <c r="KKS809" s="49"/>
      <c r="KKT809" s="49"/>
      <c r="KKU809" s="49"/>
      <c r="KKV809" s="49"/>
      <c r="KKW809" s="49"/>
      <c r="KKX809" s="49"/>
      <c r="KKY809" s="49"/>
      <c r="KKZ809" s="49"/>
      <c r="KLA809" s="49"/>
      <c r="KLB809" s="49"/>
      <c r="KLC809" s="49"/>
      <c r="KLD809" s="49"/>
      <c r="KLE809" s="49"/>
      <c r="KLF809" s="49"/>
      <c r="KLG809" s="49"/>
      <c r="KLH809" s="49"/>
      <c r="KLI809" s="49"/>
      <c r="KLJ809" s="49"/>
      <c r="KLK809" s="49"/>
      <c r="KLL809" s="49"/>
      <c r="KLM809" s="49"/>
      <c r="KLN809" s="49"/>
      <c r="KLO809" s="49"/>
      <c r="KLP809" s="49"/>
      <c r="KLQ809" s="49"/>
      <c r="KLR809" s="49"/>
      <c r="KLS809" s="49"/>
      <c r="KLT809" s="49"/>
      <c r="KLU809" s="49"/>
      <c r="KLV809" s="49"/>
      <c r="KLW809" s="49"/>
      <c r="KLX809" s="49"/>
      <c r="KLY809" s="49"/>
      <c r="KLZ809" s="49"/>
      <c r="KMA809" s="49"/>
      <c r="KMB809" s="49"/>
      <c r="KMC809" s="49"/>
      <c r="KMD809" s="49"/>
      <c r="KME809" s="49"/>
      <c r="KMF809" s="49"/>
      <c r="KMG809" s="49"/>
      <c r="KMH809" s="49"/>
      <c r="KMI809" s="49"/>
      <c r="KMJ809" s="49"/>
      <c r="KMK809" s="49"/>
      <c r="KML809" s="49"/>
      <c r="KMM809" s="49"/>
      <c r="KMN809" s="49"/>
      <c r="KMO809" s="49"/>
      <c r="KMP809" s="49"/>
      <c r="KMQ809" s="49"/>
      <c r="KMR809" s="49"/>
      <c r="KMS809" s="49"/>
      <c r="KMT809" s="49"/>
      <c r="KMU809" s="49"/>
      <c r="KMV809" s="49"/>
      <c r="KMW809" s="49"/>
      <c r="KMX809" s="49"/>
      <c r="KMY809" s="49"/>
      <c r="KMZ809" s="49"/>
      <c r="KNA809" s="49"/>
      <c r="KNB809" s="49"/>
      <c r="KNC809" s="49"/>
      <c r="KND809" s="49"/>
      <c r="KNE809" s="49"/>
      <c r="KNF809" s="49"/>
      <c r="KNG809" s="49"/>
      <c r="KNH809" s="49"/>
      <c r="KNI809" s="49"/>
      <c r="KNJ809" s="49"/>
      <c r="KNK809" s="49"/>
      <c r="KNL809" s="49"/>
      <c r="KNM809" s="49"/>
      <c r="KNN809" s="49"/>
      <c r="KNO809" s="49"/>
      <c r="KNP809" s="49"/>
      <c r="KNQ809" s="49"/>
      <c r="KNR809" s="49"/>
      <c r="KNS809" s="49"/>
      <c r="KNT809" s="49"/>
      <c r="KNU809" s="49"/>
      <c r="KNV809" s="49"/>
      <c r="KNW809" s="49"/>
      <c r="KNX809" s="49"/>
      <c r="KNY809" s="49"/>
      <c r="KNZ809" s="49"/>
      <c r="KOA809" s="49"/>
      <c r="KOB809" s="49"/>
      <c r="KOC809" s="49"/>
      <c r="KOD809" s="49"/>
      <c r="KOE809" s="49"/>
      <c r="KOF809" s="49"/>
      <c r="KOG809" s="49"/>
      <c r="KOH809" s="49"/>
      <c r="KOI809" s="49"/>
      <c r="KOJ809" s="49"/>
      <c r="KOK809" s="49"/>
      <c r="KOL809" s="49"/>
      <c r="KOM809" s="49"/>
      <c r="KON809" s="49"/>
      <c r="KOO809" s="49"/>
      <c r="KOP809" s="49"/>
      <c r="KOQ809" s="49"/>
      <c r="KOR809" s="49"/>
      <c r="KOS809" s="49"/>
      <c r="KOT809" s="49"/>
      <c r="KOU809" s="49"/>
      <c r="KOV809" s="49"/>
      <c r="KOW809" s="49"/>
      <c r="KOX809" s="49"/>
      <c r="KOY809" s="49"/>
      <c r="KOZ809" s="49"/>
      <c r="KPA809" s="49"/>
      <c r="KPB809" s="49"/>
      <c r="KPC809" s="49"/>
      <c r="KPD809" s="49"/>
      <c r="KPE809" s="49"/>
      <c r="KPF809" s="49"/>
      <c r="KPG809" s="49"/>
      <c r="KPH809" s="49"/>
      <c r="KPI809" s="49"/>
      <c r="KPJ809" s="49"/>
      <c r="KPK809" s="49"/>
      <c r="KPL809" s="49"/>
      <c r="KPM809" s="49"/>
      <c r="KPN809" s="49"/>
      <c r="KPO809" s="49"/>
      <c r="KPP809" s="49"/>
      <c r="KPQ809" s="49"/>
      <c r="KPR809" s="49"/>
      <c r="KPS809" s="49"/>
      <c r="KPT809" s="49"/>
      <c r="KPU809" s="49"/>
      <c r="KPV809" s="49"/>
      <c r="KPW809" s="49"/>
      <c r="KPX809" s="49"/>
      <c r="KPY809" s="49"/>
      <c r="KPZ809" s="49"/>
      <c r="KQA809" s="49"/>
      <c r="KQB809" s="49"/>
      <c r="KQC809" s="49"/>
      <c r="KQD809" s="49"/>
      <c r="KQE809" s="49"/>
      <c r="KQF809" s="49"/>
      <c r="KQG809" s="49"/>
      <c r="KQH809" s="49"/>
      <c r="KQI809" s="49"/>
      <c r="KQJ809" s="49"/>
      <c r="KQK809" s="49"/>
      <c r="KQL809" s="49"/>
      <c r="KQM809" s="49"/>
      <c r="KQN809" s="49"/>
      <c r="KQO809" s="49"/>
      <c r="KQP809" s="49"/>
      <c r="KQQ809" s="49"/>
      <c r="KQR809" s="49"/>
      <c r="KQS809" s="49"/>
      <c r="KQT809" s="49"/>
      <c r="KQU809" s="49"/>
      <c r="KQV809" s="49"/>
      <c r="KQW809" s="49"/>
      <c r="KQX809" s="49"/>
      <c r="KQY809" s="49"/>
      <c r="KQZ809" s="49"/>
      <c r="KRA809" s="49"/>
      <c r="KRB809" s="49"/>
      <c r="KRC809" s="49"/>
      <c r="KRD809" s="49"/>
      <c r="KRE809" s="49"/>
      <c r="KRF809" s="49"/>
      <c r="KRG809" s="49"/>
      <c r="KRH809" s="49"/>
      <c r="KRI809" s="49"/>
      <c r="KRJ809" s="49"/>
      <c r="KRK809" s="49"/>
      <c r="KRL809" s="49"/>
      <c r="KRM809" s="49"/>
      <c r="KRN809" s="49"/>
      <c r="KRO809" s="49"/>
      <c r="KRP809" s="49"/>
      <c r="KRQ809" s="49"/>
      <c r="KRR809" s="49"/>
      <c r="KRS809" s="49"/>
      <c r="KRT809" s="49"/>
      <c r="KRU809" s="49"/>
      <c r="KRV809" s="49"/>
      <c r="KRW809" s="49"/>
      <c r="KRX809" s="49"/>
      <c r="KRY809" s="49"/>
      <c r="KRZ809" s="49"/>
      <c r="KSA809" s="49"/>
      <c r="KSB809" s="49"/>
      <c r="KSC809" s="49"/>
      <c r="KSD809" s="49"/>
      <c r="KSE809" s="49"/>
      <c r="KSF809" s="49"/>
      <c r="KSG809" s="49"/>
      <c r="KSH809" s="49"/>
      <c r="KSI809" s="49"/>
      <c r="KSJ809" s="49"/>
      <c r="KSK809" s="49"/>
      <c r="KSL809" s="49"/>
      <c r="KSM809" s="49"/>
      <c r="KSN809" s="49"/>
      <c r="KSO809" s="49"/>
      <c r="KSP809" s="49"/>
      <c r="KSQ809" s="49"/>
      <c r="KSR809" s="49"/>
      <c r="KSS809" s="49"/>
      <c r="KST809" s="49"/>
      <c r="KSU809" s="49"/>
      <c r="KSV809" s="49"/>
      <c r="KSW809" s="49"/>
      <c r="KSX809" s="49"/>
      <c r="KSY809" s="49"/>
      <c r="KSZ809" s="49"/>
      <c r="KTA809" s="49"/>
      <c r="KTB809" s="49"/>
      <c r="KTC809" s="49"/>
      <c r="KTD809" s="49"/>
      <c r="KTE809" s="49"/>
      <c r="KTF809" s="49"/>
      <c r="KTG809" s="49"/>
      <c r="KTH809" s="49"/>
      <c r="KTI809" s="49"/>
      <c r="KTJ809" s="49"/>
      <c r="KTK809" s="49"/>
      <c r="KTL809" s="49"/>
      <c r="KTM809" s="49"/>
      <c r="KTN809" s="49"/>
      <c r="KTO809" s="49"/>
      <c r="KTP809" s="49"/>
      <c r="KTQ809" s="49"/>
      <c r="KTR809" s="49"/>
      <c r="KTS809" s="49"/>
      <c r="KTT809" s="49"/>
      <c r="KTU809" s="49"/>
      <c r="KTV809" s="49"/>
      <c r="KTW809" s="49"/>
      <c r="KTX809" s="49"/>
      <c r="KTY809" s="49"/>
      <c r="KTZ809" s="49"/>
      <c r="KUA809" s="49"/>
      <c r="KUB809" s="49"/>
      <c r="KUC809" s="49"/>
      <c r="KUD809" s="49"/>
      <c r="KUE809" s="49"/>
      <c r="KUF809" s="49"/>
      <c r="KUG809" s="49"/>
      <c r="KUH809" s="49"/>
      <c r="KUI809" s="49"/>
      <c r="KUJ809" s="49"/>
      <c r="KUK809" s="49"/>
      <c r="KUL809" s="49"/>
      <c r="KUM809" s="49"/>
      <c r="KUN809" s="49"/>
      <c r="KUO809" s="49"/>
      <c r="KUP809" s="49"/>
      <c r="KUQ809" s="49"/>
      <c r="KUR809" s="49"/>
      <c r="KUS809" s="49"/>
      <c r="KUT809" s="49"/>
      <c r="KUU809" s="49"/>
      <c r="KUV809" s="49"/>
      <c r="KUW809" s="49"/>
      <c r="KUX809" s="49"/>
      <c r="KUY809" s="49"/>
      <c r="KUZ809" s="49"/>
      <c r="KVA809" s="49"/>
      <c r="KVB809" s="49"/>
      <c r="KVC809" s="49"/>
      <c r="KVD809" s="49"/>
      <c r="KVE809" s="49"/>
      <c r="KVF809" s="49"/>
      <c r="KVG809" s="49"/>
      <c r="KVH809" s="49"/>
      <c r="KVI809" s="49"/>
      <c r="KVJ809" s="49"/>
      <c r="KVK809" s="49"/>
      <c r="KVL809" s="49"/>
      <c r="KVM809" s="49"/>
      <c r="KVN809" s="49"/>
      <c r="KVO809" s="49"/>
      <c r="KVP809" s="49"/>
      <c r="KVQ809" s="49"/>
      <c r="KVR809" s="49"/>
      <c r="KVS809" s="49"/>
      <c r="KVT809" s="49"/>
      <c r="KVU809" s="49"/>
      <c r="KVV809" s="49"/>
      <c r="KVW809" s="49"/>
      <c r="KVX809" s="49"/>
      <c r="KVY809" s="49"/>
      <c r="KVZ809" s="49"/>
      <c r="KWA809" s="49"/>
      <c r="KWB809" s="49"/>
      <c r="KWC809" s="49"/>
      <c r="KWD809" s="49"/>
      <c r="KWE809" s="49"/>
      <c r="KWF809" s="49"/>
      <c r="KWG809" s="49"/>
      <c r="KWH809" s="49"/>
      <c r="KWI809" s="49"/>
      <c r="KWJ809" s="49"/>
      <c r="KWK809" s="49"/>
      <c r="KWL809" s="49"/>
      <c r="KWM809" s="49"/>
      <c r="KWN809" s="49"/>
      <c r="KWO809" s="49"/>
      <c r="KWP809" s="49"/>
      <c r="KWQ809" s="49"/>
      <c r="KWR809" s="49"/>
      <c r="KWS809" s="49"/>
      <c r="KWT809" s="49"/>
      <c r="KWU809" s="49"/>
      <c r="KWV809" s="49"/>
      <c r="KWW809" s="49"/>
      <c r="KWX809" s="49"/>
      <c r="KWY809" s="49"/>
      <c r="KWZ809" s="49"/>
      <c r="KXA809" s="49"/>
      <c r="KXB809" s="49"/>
      <c r="KXC809" s="49"/>
      <c r="KXD809" s="49"/>
      <c r="KXE809" s="49"/>
      <c r="KXF809" s="49"/>
      <c r="KXG809" s="49"/>
      <c r="KXH809" s="49"/>
      <c r="KXI809" s="49"/>
      <c r="KXJ809" s="49"/>
      <c r="KXK809" s="49"/>
      <c r="KXL809" s="49"/>
      <c r="KXM809" s="49"/>
      <c r="KXN809" s="49"/>
      <c r="KXO809" s="49"/>
      <c r="KXP809" s="49"/>
      <c r="KXQ809" s="49"/>
      <c r="KXR809" s="49"/>
      <c r="KXS809" s="49"/>
      <c r="KXT809" s="49"/>
      <c r="KXU809" s="49"/>
      <c r="KXV809" s="49"/>
      <c r="KXW809" s="49"/>
      <c r="KXX809" s="49"/>
      <c r="KXY809" s="49"/>
      <c r="KXZ809" s="49"/>
      <c r="KYA809" s="49"/>
      <c r="KYB809" s="49"/>
      <c r="KYC809" s="49"/>
      <c r="KYD809" s="49"/>
      <c r="KYE809" s="49"/>
      <c r="KYF809" s="49"/>
      <c r="KYG809" s="49"/>
      <c r="KYH809" s="49"/>
      <c r="KYI809" s="49"/>
      <c r="KYJ809" s="49"/>
      <c r="KYK809" s="49"/>
      <c r="KYL809" s="49"/>
      <c r="KYM809" s="49"/>
      <c r="KYN809" s="49"/>
      <c r="KYO809" s="49"/>
      <c r="KYP809" s="49"/>
      <c r="KYQ809" s="49"/>
      <c r="KYR809" s="49"/>
      <c r="KYS809" s="49"/>
      <c r="KYT809" s="49"/>
      <c r="KYU809" s="49"/>
      <c r="KYV809" s="49"/>
      <c r="KYW809" s="49"/>
      <c r="KYX809" s="49"/>
      <c r="KYY809" s="49"/>
      <c r="KYZ809" s="49"/>
      <c r="KZA809" s="49"/>
      <c r="KZB809" s="49"/>
      <c r="KZC809" s="49"/>
      <c r="KZD809" s="49"/>
      <c r="KZE809" s="49"/>
      <c r="KZF809" s="49"/>
      <c r="KZG809" s="49"/>
      <c r="KZH809" s="49"/>
      <c r="KZI809" s="49"/>
      <c r="KZJ809" s="49"/>
      <c r="KZK809" s="49"/>
      <c r="KZL809" s="49"/>
      <c r="KZM809" s="49"/>
      <c r="KZN809" s="49"/>
      <c r="KZO809" s="49"/>
      <c r="KZP809" s="49"/>
      <c r="KZQ809" s="49"/>
      <c r="KZR809" s="49"/>
      <c r="KZS809" s="49"/>
      <c r="KZT809" s="49"/>
      <c r="KZU809" s="49"/>
      <c r="KZV809" s="49"/>
      <c r="KZW809" s="49"/>
      <c r="KZX809" s="49"/>
      <c r="KZY809" s="49"/>
      <c r="KZZ809" s="49"/>
      <c r="LAA809" s="49"/>
      <c r="LAB809" s="49"/>
      <c r="LAC809" s="49"/>
      <c r="LAD809" s="49"/>
      <c r="LAE809" s="49"/>
      <c r="LAF809" s="49"/>
      <c r="LAG809" s="49"/>
      <c r="LAH809" s="49"/>
      <c r="LAI809" s="49"/>
      <c r="LAJ809" s="49"/>
      <c r="LAK809" s="49"/>
      <c r="LAL809" s="49"/>
      <c r="LAM809" s="49"/>
      <c r="LAN809" s="49"/>
      <c r="LAO809" s="49"/>
      <c r="LAP809" s="49"/>
      <c r="LAQ809" s="49"/>
      <c r="LAR809" s="49"/>
      <c r="LAS809" s="49"/>
      <c r="LAT809" s="49"/>
      <c r="LAU809" s="49"/>
      <c r="LAV809" s="49"/>
      <c r="LAW809" s="49"/>
      <c r="LAX809" s="49"/>
      <c r="LAY809" s="49"/>
      <c r="LAZ809" s="49"/>
      <c r="LBA809" s="49"/>
      <c r="LBB809" s="49"/>
      <c r="LBC809" s="49"/>
      <c r="LBD809" s="49"/>
      <c r="LBE809" s="49"/>
      <c r="LBF809" s="49"/>
      <c r="LBG809" s="49"/>
      <c r="LBH809" s="49"/>
      <c r="LBI809" s="49"/>
      <c r="LBJ809" s="49"/>
      <c r="LBK809" s="49"/>
      <c r="LBL809" s="49"/>
      <c r="LBM809" s="49"/>
      <c r="LBN809" s="49"/>
      <c r="LBO809" s="49"/>
      <c r="LBP809" s="49"/>
      <c r="LBQ809" s="49"/>
      <c r="LBR809" s="49"/>
      <c r="LBS809" s="49"/>
      <c r="LBT809" s="49"/>
      <c r="LBU809" s="49"/>
      <c r="LBV809" s="49"/>
      <c r="LBW809" s="49"/>
      <c r="LBX809" s="49"/>
      <c r="LBY809" s="49"/>
      <c r="LBZ809" s="49"/>
      <c r="LCA809" s="49"/>
      <c r="LCB809" s="49"/>
      <c r="LCC809" s="49"/>
      <c r="LCD809" s="49"/>
      <c r="LCE809" s="49"/>
      <c r="LCF809" s="49"/>
      <c r="LCG809" s="49"/>
      <c r="LCH809" s="49"/>
      <c r="LCI809" s="49"/>
      <c r="LCJ809" s="49"/>
      <c r="LCK809" s="49"/>
      <c r="LCL809" s="49"/>
      <c r="LCM809" s="49"/>
      <c r="LCN809" s="49"/>
      <c r="LCO809" s="49"/>
      <c r="LCP809" s="49"/>
      <c r="LCQ809" s="49"/>
      <c r="LCR809" s="49"/>
      <c r="LCS809" s="49"/>
      <c r="LCT809" s="49"/>
      <c r="LCU809" s="49"/>
      <c r="LCV809" s="49"/>
      <c r="LCW809" s="49"/>
      <c r="LCX809" s="49"/>
      <c r="LCY809" s="49"/>
      <c r="LCZ809" s="49"/>
      <c r="LDA809" s="49"/>
      <c r="LDB809" s="49"/>
      <c r="LDC809" s="49"/>
      <c r="LDD809" s="49"/>
      <c r="LDE809" s="49"/>
      <c r="LDF809" s="49"/>
      <c r="LDG809" s="49"/>
      <c r="LDH809" s="49"/>
      <c r="LDI809" s="49"/>
      <c r="LDJ809" s="49"/>
      <c r="LDK809" s="49"/>
      <c r="LDL809" s="49"/>
      <c r="LDM809" s="49"/>
      <c r="LDN809" s="49"/>
      <c r="LDO809" s="49"/>
      <c r="LDP809" s="49"/>
      <c r="LDQ809" s="49"/>
      <c r="LDR809" s="49"/>
      <c r="LDS809" s="49"/>
      <c r="LDT809" s="49"/>
      <c r="LDU809" s="49"/>
      <c r="LDV809" s="49"/>
      <c r="LDW809" s="49"/>
      <c r="LDX809" s="49"/>
      <c r="LDY809" s="49"/>
      <c r="LDZ809" s="49"/>
      <c r="LEA809" s="49"/>
      <c r="LEB809" s="49"/>
      <c r="LEC809" s="49"/>
      <c r="LED809" s="49"/>
      <c r="LEE809" s="49"/>
      <c r="LEF809" s="49"/>
      <c r="LEG809" s="49"/>
      <c r="LEH809" s="49"/>
      <c r="LEI809" s="49"/>
      <c r="LEJ809" s="49"/>
      <c r="LEK809" s="49"/>
      <c r="LEL809" s="49"/>
      <c r="LEM809" s="49"/>
      <c r="LEN809" s="49"/>
      <c r="LEO809" s="49"/>
      <c r="LEP809" s="49"/>
      <c r="LEQ809" s="49"/>
      <c r="LER809" s="49"/>
      <c r="LES809" s="49"/>
      <c r="LET809" s="49"/>
      <c r="LEU809" s="49"/>
      <c r="LEV809" s="49"/>
      <c r="LEW809" s="49"/>
      <c r="LEX809" s="49"/>
      <c r="LEY809" s="49"/>
      <c r="LEZ809" s="49"/>
      <c r="LFA809" s="49"/>
      <c r="LFB809" s="49"/>
      <c r="LFC809" s="49"/>
      <c r="LFD809" s="49"/>
      <c r="LFE809" s="49"/>
      <c r="LFF809" s="49"/>
      <c r="LFG809" s="49"/>
      <c r="LFH809" s="49"/>
      <c r="LFI809" s="49"/>
      <c r="LFJ809" s="49"/>
      <c r="LFK809" s="49"/>
      <c r="LFL809" s="49"/>
      <c r="LFM809" s="49"/>
      <c r="LFN809" s="49"/>
      <c r="LFO809" s="49"/>
      <c r="LFP809" s="49"/>
      <c r="LFQ809" s="49"/>
      <c r="LFR809" s="49"/>
      <c r="LFS809" s="49"/>
      <c r="LFT809" s="49"/>
      <c r="LFU809" s="49"/>
      <c r="LFV809" s="49"/>
      <c r="LFW809" s="49"/>
      <c r="LFX809" s="49"/>
      <c r="LFY809" s="49"/>
      <c r="LFZ809" s="49"/>
      <c r="LGA809" s="49"/>
      <c r="LGB809" s="49"/>
      <c r="LGC809" s="49"/>
      <c r="LGD809" s="49"/>
      <c r="LGE809" s="49"/>
      <c r="LGF809" s="49"/>
      <c r="LGG809" s="49"/>
      <c r="LGH809" s="49"/>
      <c r="LGI809" s="49"/>
      <c r="LGJ809" s="49"/>
      <c r="LGK809" s="49"/>
      <c r="LGL809" s="49"/>
      <c r="LGM809" s="49"/>
      <c r="LGN809" s="49"/>
      <c r="LGO809" s="49"/>
      <c r="LGP809" s="49"/>
      <c r="LGQ809" s="49"/>
      <c r="LGR809" s="49"/>
      <c r="LGS809" s="49"/>
      <c r="LGT809" s="49"/>
      <c r="LGU809" s="49"/>
      <c r="LGV809" s="49"/>
      <c r="LGW809" s="49"/>
      <c r="LGX809" s="49"/>
      <c r="LGY809" s="49"/>
      <c r="LGZ809" s="49"/>
      <c r="LHA809" s="49"/>
      <c r="LHB809" s="49"/>
      <c r="LHC809" s="49"/>
      <c r="LHD809" s="49"/>
      <c r="LHE809" s="49"/>
      <c r="LHF809" s="49"/>
      <c r="LHG809" s="49"/>
      <c r="LHH809" s="49"/>
      <c r="LHI809" s="49"/>
      <c r="LHJ809" s="49"/>
      <c r="LHK809" s="49"/>
      <c r="LHL809" s="49"/>
      <c r="LHM809" s="49"/>
      <c r="LHN809" s="49"/>
      <c r="LHO809" s="49"/>
      <c r="LHP809" s="49"/>
      <c r="LHQ809" s="49"/>
      <c r="LHR809" s="49"/>
      <c r="LHS809" s="49"/>
      <c r="LHT809" s="49"/>
      <c r="LHU809" s="49"/>
      <c r="LHV809" s="49"/>
      <c r="LHW809" s="49"/>
      <c r="LHX809" s="49"/>
      <c r="LHY809" s="49"/>
      <c r="LHZ809" s="49"/>
      <c r="LIA809" s="49"/>
      <c r="LIB809" s="49"/>
      <c r="LIC809" s="49"/>
      <c r="LID809" s="49"/>
      <c r="LIE809" s="49"/>
      <c r="LIF809" s="49"/>
      <c r="LIG809" s="49"/>
      <c r="LIH809" s="49"/>
      <c r="LII809" s="49"/>
      <c r="LIJ809" s="49"/>
      <c r="LIK809" s="49"/>
      <c r="LIL809" s="49"/>
      <c r="LIM809" s="49"/>
      <c r="LIN809" s="49"/>
      <c r="LIO809" s="49"/>
      <c r="LIP809" s="49"/>
      <c r="LIQ809" s="49"/>
      <c r="LIR809" s="49"/>
      <c r="LIS809" s="49"/>
      <c r="LIT809" s="49"/>
      <c r="LIU809" s="49"/>
      <c r="LIV809" s="49"/>
      <c r="LIW809" s="49"/>
      <c r="LIX809" s="49"/>
      <c r="LIY809" s="49"/>
      <c r="LIZ809" s="49"/>
      <c r="LJA809" s="49"/>
      <c r="LJB809" s="49"/>
      <c r="LJC809" s="49"/>
      <c r="LJD809" s="49"/>
      <c r="LJE809" s="49"/>
      <c r="LJF809" s="49"/>
      <c r="LJG809" s="49"/>
      <c r="LJH809" s="49"/>
      <c r="LJI809" s="49"/>
      <c r="LJJ809" s="49"/>
      <c r="LJK809" s="49"/>
      <c r="LJL809" s="49"/>
      <c r="LJM809" s="49"/>
      <c r="LJN809" s="49"/>
      <c r="LJO809" s="49"/>
      <c r="LJP809" s="49"/>
      <c r="LJQ809" s="49"/>
      <c r="LJR809" s="49"/>
      <c r="LJS809" s="49"/>
      <c r="LJT809" s="49"/>
      <c r="LJU809" s="49"/>
      <c r="LJV809" s="49"/>
      <c r="LJW809" s="49"/>
      <c r="LJX809" s="49"/>
      <c r="LJY809" s="49"/>
      <c r="LJZ809" s="49"/>
      <c r="LKA809" s="49"/>
      <c r="LKB809" s="49"/>
      <c r="LKC809" s="49"/>
      <c r="LKD809" s="49"/>
      <c r="LKE809" s="49"/>
      <c r="LKF809" s="49"/>
      <c r="LKG809" s="49"/>
      <c r="LKH809" s="49"/>
      <c r="LKI809" s="49"/>
      <c r="LKJ809" s="49"/>
      <c r="LKK809" s="49"/>
      <c r="LKL809" s="49"/>
      <c r="LKM809" s="49"/>
      <c r="LKN809" s="49"/>
      <c r="LKO809" s="49"/>
      <c r="LKP809" s="49"/>
      <c r="LKQ809" s="49"/>
      <c r="LKR809" s="49"/>
      <c r="LKS809" s="49"/>
      <c r="LKT809" s="49"/>
      <c r="LKU809" s="49"/>
      <c r="LKV809" s="49"/>
      <c r="LKW809" s="49"/>
      <c r="LKX809" s="49"/>
      <c r="LKY809" s="49"/>
      <c r="LKZ809" s="49"/>
      <c r="LLA809" s="49"/>
      <c r="LLB809" s="49"/>
      <c r="LLC809" s="49"/>
      <c r="LLD809" s="49"/>
      <c r="LLE809" s="49"/>
      <c r="LLF809" s="49"/>
      <c r="LLG809" s="49"/>
      <c r="LLH809" s="49"/>
      <c r="LLI809" s="49"/>
      <c r="LLJ809" s="49"/>
      <c r="LLK809" s="49"/>
      <c r="LLL809" s="49"/>
      <c r="LLM809" s="49"/>
      <c r="LLN809" s="49"/>
      <c r="LLO809" s="49"/>
      <c r="LLP809" s="49"/>
      <c r="LLQ809" s="49"/>
      <c r="LLR809" s="49"/>
      <c r="LLS809" s="49"/>
      <c r="LLT809" s="49"/>
      <c r="LLU809" s="49"/>
      <c r="LLV809" s="49"/>
      <c r="LLW809" s="49"/>
      <c r="LLX809" s="49"/>
      <c r="LLY809" s="49"/>
      <c r="LLZ809" s="49"/>
      <c r="LMA809" s="49"/>
      <c r="LMB809" s="49"/>
      <c r="LMC809" s="49"/>
      <c r="LMD809" s="49"/>
      <c r="LME809" s="49"/>
      <c r="LMF809" s="49"/>
      <c r="LMG809" s="49"/>
      <c r="LMH809" s="49"/>
      <c r="LMI809" s="49"/>
      <c r="LMJ809" s="49"/>
      <c r="LMK809" s="49"/>
      <c r="LML809" s="49"/>
      <c r="LMM809" s="49"/>
      <c r="LMN809" s="49"/>
      <c r="LMO809" s="49"/>
      <c r="LMP809" s="49"/>
      <c r="LMQ809" s="49"/>
      <c r="LMR809" s="49"/>
      <c r="LMS809" s="49"/>
      <c r="LMT809" s="49"/>
      <c r="LMU809" s="49"/>
      <c r="LMV809" s="49"/>
      <c r="LMW809" s="49"/>
      <c r="LMX809" s="49"/>
      <c r="LMY809" s="49"/>
      <c r="LMZ809" s="49"/>
      <c r="LNA809" s="49"/>
      <c r="LNB809" s="49"/>
      <c r="LNC809" s="49"/>
      <c r="LND809" s="49"/>
      <c r="LNE809" s="49"/>
      <c r="LNF809" s="49"/>
      <c r="LNG809" s="49"/>
      <c r="LNH809" s="49"/>
      <c r="LNI809" s="49"/>
      <c r="LNJ809" s="49"/>
      <c r="LNK809" s="49"/>
      <c r="LNL809" s="49"/>
      <c r="LNM809" s="49"/>
      <c r="LNN809" s="49"/>
      <c r="LNO809" s="49"/>
      <c r="LNP809" s="49"/>
      <c r="LNQ809" s="49"/>
      <c r="LNR809" s="49"/>
      <c r="LNS809" s="49"/>
      <c r="LNT809" s="49"/>
      <c r="LNU809" s="49"/>
      <c r="LNV809" s="49"/>
      <c r="LNW809" s="49"/>
      <c r="LNX809" s="49"/>
      <c r="LNY809" s="49"/>
      <c r="LNZ809" s="49"/>
      <c r="LOA809" s="49"/>
      <c r="LOB809" s="49"/>
      <c r="LOC809" s="49"/>
      <c r="LOD809" s="49"/>
      <c r="LOE809" s="49"/>
      <c r="LOF809" s="49"/>
      <c r="LOG809" s="49"/>
      <c r="LOH809" s="49"/>
      <c r="LOI809" s="49"/>
      <c r="LOJ809" s="49"/>
      <c r="LOK809" s="49"/>
      <c r="LOL809" s="49"/>
      <c r="LOM809" s="49"/>
      <c r="LON809" s="49"/>
      <c r="LOO809" s="49"/>
      <c r="LOP809" s="49"/>
      <c r="LOQ809" s="49"/>
      <c r="LOR809" s="49"/>
      <c r="LOS809" s="49"/>
      <c r="LOT809" s="49"/>
      <c r="LOU809" s="49"/>
      <c r="LOV809" s="49"/>
      <c r="LOW809" s="49"/>
      <c r="LOX809" s="49"/>
      <c r="LOY809" s="49"/>
      <c r="LOZ809" s="49"/>
      <c r="LPA809" s="49"/>
      <c r="LPB809" s="49"/>
      <c r="LPC809" s="49"/>
      <c r="LPD809" s="49"/>
      <c r="LPE809" s="49"/>
      <c r="LPF809" s="49"/>
      <c r="LPG809" s="49"/>
      <c r="LPH809" s="49"/>
      <c r="LPI809" s="49"/>
      <c r="LPJ809" s="49"/>
      <c r="LPK809" s="49"/>
      <c r="LPL809" s="49"/>
      <c r="LPM809" s="49"/>
      <c r="LPN809" s="49"/>
      <c r="LPO809" s="49"/>
      <c r="LPP809" s="49"/>
      <c r="LPQ809" s="49"/>
      <c r="LPR809" s="49"/>
      <c r="LPS809" s="49"/>
      <c r="LPT809" s="49"/>
      <c r="LPU809" s="49"/>
      <c r="LPV809" s="49"/>
      <c r="LPW809" s="49"/>
      <c r="LPX809" s="49"/>
      <c r="LPY809" s="49"/>
      <c r="LPZ809" s="49"/>
      <c r="LQA809" s="49"/>
      <c r="LQB809" s="49"/>
      <c r="LQC809" s="49"/>
      <c r="LQD809" s="49"/>
      <c r="LQE809" s="49"/>
      <c r="LQF809" s="49"/>
      <c r="LQG809" s="49"/>
      <c r="LQH809" s="49"/>
      <c r="LQI809" s="49"/>
      <c r="LQJ809" s="49"/>
      <c r="LQK809" s="49"/>
      <c r="LQL809" s="49"/>
      <c r="LQM809" s="49"/>
      <c r="LQN809" s="49"/>
      <c r="LQO809" s="49"/>
      <c r="LQP809" s="49"/>
      <c r="LQQ809" s="49"/>
      <c r="LQR809" s="49"/>
      <c r="LQS809" s="49"/>
      <c r="LQT809" s="49"/>
      <c r="LQU809" s="49"/>
      <c r="LQV809" s="49"/>
      <c r="LQW809" s="49"/>
      <c r="LQX809" s="49"/>
      <c r="LQY809" s="49"/>
      <c r="LQZ809" s="49"/>
      <c r="LRA809" s="49"/>
      <c r="LRB809" s="49"/>
      <c r="LRC809" s="49"/>
      <c r="LRD809" s="49"/>
      <c r="LRE809" s="49"/>
      <c r="LRF809" s="49"/>
      <c r="LRG809" s="49"/>
      <c r="LRH809" s="49"/>
      <c r="LRI809" s="49"/>
      <c r="LRJ809" s="49"/>
      <c r="LRK809" s="49"/>
      <c r="LRL809" s="49"/>
      <c r="LRM809" s="49"/>
      <c r="LRN809" s="49"/>
      <c r="LRO809" s="49"/>
      <c r="LRP809" s="49"/>
      <c r="LRQ809" s="49"/>
      <c r="LRR809" s="49"/>
      <c r="LRS809" s="49"/>
      <c r="LRT809" s="49"/>
      <c r="LRU809" s="49"/>
      <c r="LRV809" s="49"/>
      <c r="LRW809" s="49"/>
      <c r="LRX809" s="49"/>
      <c r="LRY809" s="49"/>
      <c r="LRZ809" s="49"/>
      <c r="LSA809" s="49"/>
      <c r="LSB809" s="49"/>
      <c r="LSC809" s="49"/>
      <c r="LSD809" s="49"/>
      <c r="LSE809" s="49"/>
      <c r="LSF809" s="49"/>
      <c r="LSG809" s="49"/>
      <c r="LSH809" s="49"/>
      <c r="LSI809" s="49"/>
      <c r="LSJ809" s="49"/>
      <c r="LSK809" s="49"/>
      <c r="LSL809" s="49"/>
      <c r="LSM809" s="49"/>
      <c r="LSN809" s="49"/>
      <c r="LSO809" s="49"/>
      <c r="LSP809" s="49"/>
      <c r="LSQ809" s="49"/>
      <c r="LSR809" s="49"/>
      <c r="LSS809" s="49"/>
      <c r="LST809" s="49"/>
      <c r="LSU809" s="49"/>
      <c r="LSV809" s="49"/>
      <c r="LSW809" s="49"/>
      <c r="LSX809" s="49"/>
      <c r="LSY809" s="49"/>
      <c r="LSZ809" s="49"/>
      <c r="LTA809" s="49"/>
      <c r="LTB809" s="49"/>
      <c r="LTC809" s="49"/>
      <c r="LTD809" s="49"/>
      <c r="LTE809" s="49"/>
      <c r="LTF809" s="49"/>
      <c r="LTG809" s="49"/>
      <c r="LTH809" s="49"/>
      <c r="LTI809" s="49"/>
      <c r="LTJ809" s="49"/>
      <c r="LTK809" s="49"/>
      <c r="LTL809" s="49"/>
      <c r="LTM809" s="49"/>
      <c r="LTN809" s="49"/>
      <c r="LTO809" s="49"/>
      <c r="LTP809" s="49"/>
      <c r="LTQ809" s="49"/>
      <c r="LTR809" s="49"/>
      <c r="LTS809" s="49"/>
      <c r="LTT809" s="49"/>
      <c r="LTU809" s="49"/>
      <c r="LTV809" s="49"/>
      <c r="LTW809" s="49"/>
      <c r="LTX809" s="49"/>
      <c r="LTY809" s="49"/>
      <c r="LTZ809" s="49"/>
      <c r="LUA809" s="49"/>
      <c r="LUB809" s="49"/>
      <c r="LUC809" s="49"/>
      <c r="LUD809" s="49"/>
      <c r="LUE809" s="49"/>
      <c r="LUF809" s="49"/>
      <c r="LUG809" s="49"/>
      <c r="LUH809" s="49"/>
      <c r="LUI809" s="49"/>
      <c r="LUJ809" s="49"/>
      <c r="LUK809" s="49"/>
      <c r="LUL809" s="49"/>
      <c r="LUM809" s="49"/>
      <c r="LUN809" s="49"/>
      <c r="LUO809" s="49"/>
      <c r="LUP809" s="49"/>
      <c r="LUQ809" s="49"/>
      <c r="LUR809" s="49"/>
      <c r="LUS809" s="49"/>
      <c r="LUT809" s="49"/>
      <c r="LUU809" s="49"/>
      <c r="LUV809" s="49"/>
      <c r="LUW809" s="49"/>
      <c r="LUX809" s="49"/>
      <c r="LUY809" s="49"/>
      <c r="LUZ809" s="49"/>
      <c r="LVA809" s="49"/>
      <c r="LVB809" s="49"/>
      <c r="LVC809" s="49"/>
      <c r="LVD809" s="49"/>
      <c r="LVE809" s="49"/>
      <c r="LVF809" s="49"/>
      <c r="LVG809" s="49"/>
      <c r="LVH809" s="49"/>
      <c r="LVI809" s="49"/>
      <c r="LVJ809" s="49"/>
      <c r="LVK809" s="49"/>
      <c r="LVL809" s="49"/>
      <c r="LVM809" s="49"/>
      <c r="LVN809" s="49"/>
      <c r="LVO809" s="49"/>
      <c r="LVP809" s="49"/>
      <c r="LVQ809" s="49"/>
      <c r="LVR809" s="49"/>
      <c r="LVS809" s="49"/>
      <c r="LVT809" s="49"/>
      <c r="LVU809" s="49"/>
      <c r="LVV809" s="49"/>
      <c r="LVW809" s="49"/>
      <c r="LVX809" s="49"/>
      <c r="LVY809" s="49"/>
      <c r="LVZ809" s="49"/>
      <c r="LWA809" s="49"/>
      <c r="LWB809" s="49"/>
      <c r="LWC809" s="49"/>
      <c r="LWD809" s="49"/>
      <c r="LWE809" s="49"/>
      <c r="LWF809" s="49"/>
      <c r="LWG809" s="49"/>
      <c r="LWH809" s="49"/>
      <c r="LWI809" s="49"/>
      <c r="LWJ809" s="49"/>
      <c r="LWK809" s="49"/>
      <c r="LWL809" s="49"/>
      <c r="LWM809" s="49"/>
      <c r="LWN809" s="49"/>
      <c r="LWO809" s="49"/>
      <c r="LWP809" s="49"/>
      <c r="LWQ809" s="49"/>
      <c r="LWR809" s="49"/>
      <c r="LWS809" s="49"/>
      <c r="LWT809" s="49"/>
      <c r="LWU809" s="49"/>
      <c r="LWV809" s="49"/>
      <c r="LWW809" s="49"/>
      <c r="LWX809" s="49"/>
      <c r="LWY809" s="49"/>
      <c r="LWZ809" s="49"/>
      <c r="LXA809" s="49"/>
      <c r="LXB809" s="49"/>
      <c r="LXC809" s="49"/>
      <c r="LXD809" s="49"/>
      <c r="LXE809" s="49"/>
      <c r="LXF809" s="49"/>
      <c r="LXG809" s="49"/>
      <c r="LXH809" s="49"/>
      <c r="LXI809" s="49"/>
      <c r="LXJ809" s="49"/>
      <c r="LXK809" s="49"/>
      <c r="LXL809" s="49"/>
      <c r="LXM809" s="49"/>
      <c r="LXN809" s="49"/>
      <c r="LXO809" s="49"/>
      <c r="LXP809" s="49"/>
      <c r="LXQ809" s="49"/>
      <c r="LXR809" s="49"/>
      <c r="LXS809" s="49"/>
      <c r="LXT809" s="49"/>
      <c r="LXU809" s="49"/>
      <c r="LXV809" s="49"/>
      <c r="LXW809" s="49"/>
      <c r="LXX809" s="49"/>
      <c r="LXY809" s="49"/>
      <c r="LXZ809" s="49"/>
      <c r="LYA809" s="49"/>
      <c r="LYB809" s="49"/>
      <c r="LYC809" s="49"/>
      <c r="LYD809" s="49"/>
      <c r="LYE809" s="49"/>
      <c r="LYF809" s="49"/>
      <c r="LYG809" s="49"/>
      <c r="LYH809" s="49"/>
      <c r="LYI809" s="49"/>
      <c r="LYJ809" s="49"/>
      <c r="LYK809" s="49"/>
      <c r="LYL809" s="49"/>
      <c r="LYM809" s="49"/>
      <c r="LYN809" s="49"/>
      <c r="LYO809" s="49"/>
      <c r="LYP809" s="49"/>
      <c r="LYQ809" s="49"/>
      <c r="LYR809" s="49"/>
      <c r="LYS809" s="49"/>
      <c r="LYT809" s="49"/>
      <c r="LYU809" s="49"/>
      <c r="LYV809" s="49"/>
      <c r="LYW809" s="49"/>
      <c r="LYX809" s="49"/>
      <c r="LYY809" s="49"/>
      <c r="LYZ809" s="49"/>
      <c r="LZA809" s="49"/>
      <c r="LZB809" s="49"/>
      <c r="LZC809" s="49"/>
      <c r="LZD809" s="49"/>
      <c r="LZE809" s="49"/>
      <c r="LZF809" s="49"/>
      <c r="LZG809" s="49"/>
      <c r="LZH809" s="49"/>
      <c r="LZI809" s="49"/>
      <c r="LZJ809" s="49"/>
      <c r="LZK809" s="49"/>
      <c r="LZL809" s="49"/>
      <c r="LZM809" s="49"/>
      <c r="LZN809" s="49"/>
      <c r="LZO809" s="49"/>
      <c r="LZP809" s="49"/>
      <c r="LZQ809" s="49"/>
      <c r="LZR809" s="49"/>
      <c r="LZS809" s="49"/>
      <c r="LZT809" s="49"/>
      <c r="LZU809" s="49"/>
      <c r="LZV809" s="49"/>
      <c r="LZW809" s="49"/>
      <c r="LZX809" s="49"/>
      <c r="LZY809" s="49"/>
      <c r="LZZ809" s="49"/>
      <c r="MAA809" s="49"/>
      <c r="MAB809" s="49"/>
      <c r="MAC809" s="49"/>
      <c r="MAD809" s="49"/>
      <c r="MAE809" s="49"/>
      <c r="MAF809" s="49"/>
      <c r="MAG809" s="49"/>
      <c r="MAH809" s="49"/>
      <c r="MAI809" s="49"/>
      <c r="MAJ809" s="49"/>
      <c r="MAK809" s="49"/>
      <c r="MAL809" s="49"/>
      <c r="MAM809" s="49"/>
      <c r="MAN809" s="49"/>
      <c r="MAO809" s="49"/>
      <c r="MAP809" s="49"/>
      <c r="MAQ809" s="49"/>
      <c r="MAR809" s="49"/>
      <c r="MAS809" s="49"/>
      <c r="MAT809" s="49"/>
      <c r="MAU809" s="49"/>
      <c r="MAV809" s="49"/>
      <c r="MAW809" s="49"/>
      <c r="MAX809" s="49"/>
      <c r="MAY809" s="49"/>
      <c r="MAZ809" s="49"/>
      <c r="MBA809" s="49"/>
      <c r="MBB809" s="49"/>
      <c r="MBC809" s="49"/>
      <c r="MBD809" s="49"/>
      <c r="MBE809" s="49"/>
      <c r="MBF809" s="49"/>
      <c r="MBG809" s="49"/>
      <c r="MBH809" s="49"/>
      <c r="MBI809" s="49"/>
      <c r="MBJ809" s="49"/>
      <c r="MBK809" s="49"/>
      <c r="MBL809" s="49"/>
      <c r="MBM809" s="49"/>
      <c r="MBN809" s="49"/>
      <c r="MBO809" s="49"/>
      <c r="MBP809" s="49"/>
      <c r="MBQ809" s="49"/>
      <c r="MBR809" s="49"/>
      <c r="MBS809" s="49"/>
      <c r="MBT809" s="49"/>
      <c r="MBU809" s="49"/>
      <c r="MBV809" s="49"/>
      <c r="MBW809" s="49"/>
      <c r="MBX809" s="49"/>
      <c r="MBY809" s="49"/>
      <c r="MBZ809" s="49"/>
      <c r="MCA809" s="49"/>
      <c r="MCB809" s="49"/>
      <c r="MCC809" s="49"/>
      <c r="MCD809" s="49"/>
      <c r="MCE809" s="49"/>
      <c r="MCF809" s="49"/>
      <c r="MCG809" s="49"/>
      <c r="MCH809" s="49"/>
      <c r="MCI809" s="49"/>
      <c r="MCJ809" s="49"/>
      <c r="MCK809" s="49"/>
      <c r="MCL809" s="49"/>
      <c r="MCM809" s="49"/>
      <c r="MCN809" s="49"/>
      <c r="MCO809" s="49"/>
      <c r="MCP809" s="49"/>
      <c r="MCQ809" s="49"/>
      <c r="MCR809" s="49"/>
      <c r="MCS809" s="49"/>
      <c r="MCT809" s="49"/>
      <c r="MCU809" s="49"/>
      <c r="MCV809" s="49"/>
      <c r="MCW809" s="49"/>
      <c r="MCX809" s="49"/>
      <c r="MCY809" s="49"/>
      <c r="MCZ809" s="49"/>
      <c r="MDA809" s="49"/>
      <c r="MDB809" s="49"/>
      <c r="MDC809" s="49"/>
      <c r="MDD809" s="49"/>
      <c r="MDE809" s="49"/>
      <c r="MDF809" s="49"/>
      <c r="MDG809" s="49"/>
      <c r="MDH809" s="49"/>
      <c r="MDI809" s="49"/>
      <c r="MDJ809" s="49"/>
      <c r="MDK809" s="49"/>
      <c r="MDL809" s="49"/>
      <c r="MDM809" s="49"/>
      <c r="MDN809" s="49"/>
      <c r="MDO809" s="49"/>
      <c r="MDP809" s="49"/>
      <c r="MDQ809" s="49"/>
      <c r="MDR809" s="49"/>
      <c r="MDS809" s="49"/>
      <c r="MDT809" s="49"/>
      <c r="MDU809" s="49"/>
      <c r="MDV809" s="49"/>
      <c r="MDW809" s="49"/>
      <c r="MDX809" s="49"/>
      <c r="MDY809" s="49"/>
      <c r="MDZ809" s="49"/>
      <c r="MEA809" s="49"/>
      <c r="MEB809" s="49"/>
      <c r="MEC809" s="49"/>
      <c r="MED809" s="49"/>
      <c r="MEE809" s="49"/>
      <c r="MEF809" s="49"/>
      <c r="MEG809" s="49"/>
      <c r="MEH809" s="49"/>
      <c r="MEI809" s="49"/>
      <c r="MEJ809" s="49"/>
      <c r="MEK809" s="49"/>
      <c r="MEL809" s="49"/>
      <c r="MEM809" s="49"/>
      <c r="MEN809" s="49"/>
      <c r="MEO809" s="49"/>
      <c r="MEP809" s="49"/>
      <c r="MEQ809" s="49"/>
      <c r="MER809" s="49"/>
      <c r="MES809" s="49"/>
      <c r="MET809" s="49"/>
      <c r="MEU809" s="49"/>
      <c r="MEV809" s="49"/>
      <c r="MEW809" s="49"/>
      <c r="MEX809" s="49"/>
      <c r="MEY809" s="49"/>
      <c r="MEZ809" s="49"/>
      <c r="MFA809" s="49"/>
      <c r="MFB809" s="49"/>
      <c r="MFC809" s="49"/>
      <c r="MFD809" s="49"/>
      <c r="MFE809" s="49"/>
      <c r="MFF809" s="49"/>
      <c r="MFG809" s="49"/>
      <c r="MFH809" s="49"/>
      <c r="MFI809" s="49"/>
      <c r="MFJ809" s="49"/>
      <c r="MFK809" s="49"/>
      <c r="MFL809" s="49"/>
      <c r="MFM809" s="49"/>
      <c r="MFN809" s="49"/>
      <c r="MFO809" s="49"/>
      <c r="MFP809" s="49"/>
      <c r="MFQ809" s="49"/>
      <c r="MFR809" s="49"/>
      <c r="MFS809" s="49"/>
      <c r="MFT809" s="49"/>
      <c r="MFU809" s="49"/>
      <c r="MFV809" s="49"/>
      <c r="MFW809" s="49"/>
      <c r="MFX809" s="49"/>
      <c r="MFY809" s="49"/>
      <c r="MFZ809" s="49"/>
      <c r="MGA809" s="49"/>
      <c r="MGB809" s="49"/>
      <c r="MGC809" s="49"/>
      <c r="MGD809" s="49"/>
      <c r="MGE809" s="49"/>
      <c r="MGF809" s="49"/>
      <c r="MGG809" s="49"/>
      <c r="MGH809" s="49"/>
      <c r="MGI809" s="49"/>
      <c r="MGJ809" s="49"/>
      <c r="MGK809" s="49"/>
      <c r="MGL809" s="49"/>
      <c r="MGM809" s="49"/>
      <c r="MGN809" s="49"/>
      <c r="MGO809" s="49"/>
      <c r="MGP809" s="49"/>
      <c r="MGQ809" s="49"/>
      <c r="MGR809" s="49"/>
      <c r="MGS809" s="49"/>
      <c r="MGT809" s="49"/>
      <c r="MGU809" s="49"/>
      <c r="MGV809" s="49"/>
      <c r="MGW809" s="49"/>
      <c r="MGX809" s="49"/>
      <c r="MGY809" s="49"/>
      <c r="MGZ809" s="49"/>
      <c r="MHA809" s="49"/>
      <c r="MHB809" s="49"/>
      <c r="MHC809" s="49"/>
      <c r="MHD809" s="49"/>
      <c r="MHE809" s="49"/>
      <c r="MHF809" s="49"/>
      <c r="MHG809" s="49"/>
      <c r="MHH809" s="49"/>
      <c r="MHI809" s="49"/>
      <c r="MHJ809" s="49"/>
      <c r="MHK809" s="49"/>
      <c r="MHL809" s="49"/>
      <c r="MHM809" s="49"/>
      <c r="MHN809" s="49"/>
      <c r="MHO809" s="49"/>
      <c r="MHP809" s="49"/>
      <c r="MHQ809" s="49"/>
      <c r="MHR809" s="49"/>
      <c r="MHS809" s="49"/>
      <c r="MHT809" s="49"/>
      <c r="MHU809" s="49"/>
      <c r="MHV809" s="49"/>
      <c r="MHW809" s="49"/>
      <c r="MHX809" s="49"/>
      <c r="MHY809" s="49"/>
      <c r="MHZ809" s="49"/>
      <c r="MIA809" s="49"/>
      <c r="MIB809" s="49"/>
      <c r="MIC809" s="49"/>
      <c r="MID809" s="49"/>
      <c r="MIE809" s="49"/>
      <c r="MIF809" s="49"/>
      <c r="MIG809" s="49"/>
      <c r="MIH809" s="49"/>
      <c r="MII809" s="49"/>
      <c r="MIJ809" s="49"/>
      <c r="MIK809" s="49"/>
      <c r="MIL809" s="49"/>
      <c r="MIM809" s="49"/>
      <c r="MIN809" s="49"/>
      <c r="MIO809" s="49"/>
      <c r="MIP809" s="49"/>
      <c r="MIQ809" s="49"/>
      <c r="MIR809" s="49"/>
      <c r="MIS809" s="49"/>
      <c r="MIT809" s="49"/>
      <c r="MIU809" s="49"/>
      <c r="MIV809" s="49"/>
      <c r="MIW809" s="49"/>
      <c r="MIX809" s="49"/>
      <c r="MIY809" s="49"/>
      <c r="MIZ809" s="49"/>
      <c r="MJA809" s="49"/>
      <c r="MJB809" s="49"/>
      <c r="MJC809" s="49"/>
      <c r="MJD809" s="49"/>
      <c r="MJE809" s="49"/>
      <c r="MJF809" s="49"/>
      <c r="MJG809" s="49"/>
      <c r="MJH809" s="49"/>
      <c r="MJI809" s="49"/>
      <c r="MJJ809" s="49"/>
      <c r="MJK809" s="49"/>
      <c r="MJL809" s="49"/>
      <c r="MJM809" s="49"/>
      <c r="MJN809" s="49"/>
      <c r="MJO809" s="49"/>
      <c r="MJP809" s="49"/>
      <c r="MJQ809" s="49"/>
      <c r="MJR809" s="49"/>
      <c r="MJS809" s="49"/>
      <c r="MJT809" s="49"/>
      <c r="MJU809" s="49"/>
      <c r="MJV809" s="49"/>
      <c r="MJW809" s="49"/>
      <c r="MJX809" s="49"/>
      <c r="MJY809" s="49"/>
      <c r="MJZ809" s="49"/>
      <c r="MKA809" s="49"/>
      <c r="MKB809" s="49"/>
      <c r="MKC809" s="49"/>
      <c r="MKD809" s="49"/>
      <c r="MKE809" s="49"/>
      <c r="MKF809" s="49"/>
      <c r="MKG809" s="49"/>
      <c r="MKH809" s="49"/>
      <c r="MKI809" s="49"/>
      <c r="MKJ809" s="49"/>
      <c r="MKK809" s="49"/>
      <c r="MKL809" s="49"/>
      <c r="MKM809" s="49"/>
      <c r="MKN809" s="49"/>
      <c r="MKO809" s="49"/>
      <c r="MKP809" s="49"/>
      <c r="MKQ809" s="49"/>
      <c r="MKR809" s="49"/>
      <c r="MKS809" s="49"/>
      <c r="MKT809" s="49"/>
      <c r="MKU809" s="49"/>
      <c r="MKV809" s="49"/>
      <c r="MKW809" s="49"/>
      <c r="MKX809" s="49"/>
      <c r="MKY809" s="49"/>
      <c r="MKZ809" s="49"/>
      <c r="MLA809" s="49"/>
      <c r="MLB809" s="49"/>
      <c r="MLC809" s="49"/>
      <c r="MLD809" s="49"/>
      <c r="MLE809" s="49"/>
      <c r="MLF809" s="49"/>
      <c r="MLG809" s="49"/>
      <c r="MLH809" s="49"/>
      <c r="MLI809" s="49"/>
      <c r="MLJ809" s="49"/>
      <c r="MLK809" s="49"/>
      <c r="MLL809" s="49"/>
      <c r="MLM809" s="49"/>
      <c r="MLN809" s="49"/>
      <c r="MLO809" s="49"/>
      <c r="MLP809" s="49"/>
      <c r="MLQ809" s="49"/>
      <c r="MLR809" s="49"/>
      <c r="MLS809" s="49"/>
      <c r="MLT809" s="49"/>
      <c r="MLU809" s="49"/>
      <c r="MLV809" s="49"/>
      <c r="MLW809" s="49"/>
      <c r="MLX809" s="49"/>
      <c r="MLY809" s="49"/>
      <c r="MLZ809" s="49"/>
      <c r="MMA809" s="49"/>
      <c r="MMB809" s="49"/>
      <c r="MMC809" s="49"/>
      <c r="MMD809" s="49"/>
      <c r="MME809" s="49"/>
      <c r="MMF809" s="49"/>
      <c r="MMG809" s="49"/>
      <c r="MMH809" s="49"/>
      <c r="MMI809" s="49"/>
      <c r="MMJ809" s="49"/>
      <c r="MMK809" s="49"/>
      <c r="MML809" s="49"/>
      <c r="MMM809" s="49"/>
      <c r="MMN809" s="49"/>
      <c r="MMO809" s="49"/>
      <c r="MMP809" s="49"/>
      <c r="MMQ809" s="49"/>
      <c r="MMR809" s="49"/>
      <c r="MMS809" s="49"/>
      <c r="MMT809" s="49"/>
      <c r="MMU809" s="49"/>
      <c r="MMV809" s="49"/>
      <c r="MMW809" s="49"/>
      <c r="MMX809" s="49"/>
      <c r="MMY809" s="49"/>
      <c r="MMZ809" s="49"/>
      <c r="MNA809" s="49"/>
      <c r="MNB809" s="49"/>
      <c r="MNC809" s="49"/>
      <c r="MND809" s="49"/>
      <c r="MNE809" s="49"/>
      <c r="MNF809" s="49"/>
      <c r="MNG809" s="49"/>
      <c r="MNH809" s="49"/>
      <c r="MNI809" s="49"/>
      <c r="MNJ809" s="49"/>
      <c r="MNK809" s="49"/>
      <c r="MNL809" s="49"/>
      <c r="MNM809" s="49"/>
      <c r="MNN809" s="49"/>
      <c r="MNO809" s="49"/>
      <c r="MNP809" s="49"/>
      <c r="MNQ809" s="49"/>
      <c r="MNR809" s="49"/>
      <c r="MNS809" s="49"/>
      <c r="MNT809" s="49"/>
      <c r="MNU809" s="49"/>
      <c r="MNV809" s="49"/>
      <c r="MNW809" s="49"/>
      <c r="MNX809" s="49"/>
      <c r="MNY809" s="49"/>
      <c r="MNZ809" s="49"/>
      <c r="MOA809" s="49"/>
      <c r="MOB809" s="49"/>
      <c r="MOC809" s="49"/>
      <c r="MOD809" s="49"/>
      <c r="MOE809" s="49"/>
      <c r="MOF809" s="49"/>
      <c r="MOG809" s="49"/>
      <c r="MOH809" s="49"/>
      <c r="MOI809" s="49"/>
      <c r="MOJ809" s="49"/>
      <c r="MOK809" s="49"/>
      <c r="MOL809" s="49"/>
      <c r="MOM809" s="49"/>
      <c r="MON809" s="49"/>
      <c r="MOO809" s="49"/>
      <c r="MOP809" s="49"/>
      <c r="MOQ809" s="49"/>
      <c r="MOR809" s="49"/>
      <c r="MOS809" s="49"/>
      <c r="MOT809" s="49"/>
      <c r="MOU809" s="49"/>
      <c r="MOV809" s="49"/>
      <c r="MOW809" s="49"/>
      <c r="MOX809" s="49"/>
      <c r="MOY809" s="49"/>
      <c r="MOZ809" s="49"/>
      <c r="MPA809" s="49"/>
      <c r="MPB809" s="49"/>
      <c r="MPC809" s="49"/>
      <c r="MPD809" s="49"/>
      <c r="MPE809" s="49"/>
      <c r="MPF809" s="49"/>
      <c r="MPG809" s="49"/>
      <c r="MPH809" s="49"/>
      <c r="MPI809" s="49"/>
      <c r="MPJ809" s="49"/>
      <c r="MPK809" s="49"/>
      <c r="MPL809" s="49"/>
      <c r="MPM809" s="49"/>
      <c r="MPN809" s="49"/>
      <c r="MPO809" s="49"/>
      <c r="MPP809" s="49"/>
      <c r="MPQ809" s="49"/>
      <c r="MPR809" s="49"/>
      <c r="MPS809" s="49"/>
      <c r="MPT809" s="49"/>
      <c r="MPU809" s="49"/>
      <c r="MPV809" s="49"/>
      <c r="MPW809" s="49"/>
      <c r="MPX809" s="49"/>
      <c r="MPY809" s="49"/>
      <c r="MPZ809" s="49"/>
      <c r="MQA809" s="49"/>
      <c r="MQB809" s="49"/>
      <c r="MQC809" s="49"/>
      <c r="MQD809" s="49"/>
      <c r="MQE809" s="49"/>
      <c r="MQF809" s="49"/>
      <c r="MQG809" s="49"/>
      <c r="MQH809" s="49"/>
      <c r="MQI809" s="49"/>
      <c r="MQJ809" s="49"/>
      <c r="MQK809" s="49"/>
      <c r="MQL809" s="49"/>
      <c r="MQM809" s="49"/>
      <c r="MQN809" s="49"/>
      <c r="MQO809" s="49"/>
      <c r="MQP809" s="49"/>
      <c r="MQQ809" s="49"/>
      <c r="MQR809" s="49"/>
      <c r="MQS809" s="49"/>
      <c r="MQT809" s="49"/>
      <c r="MQU809" s="49"/>
      <c r="MQV809" s="49"/>
      <c r="MQW809" s="49"/>
      <c r="MQX809" s="49"/>
      <c r="MQY809" s="49"/>
      <c r="MQZ809" s="49"/>
      <c r="MRA809" s="49"/>
      <c r="MRB809" s="49"/>
      <c r="MRC809" s="49"/>
      <c r="MRD809" s="49"/>
      <c r="MRE809" s="49"/>
      <c r="MRF809" s="49"/>
      <c r="MRG809" s="49"/>
      <c r="MRH809" s="49"/>
      <c r="MRI809" s="49"/>
      <c r="MRJ809" s="49"/>
      <c r="MRK809" s="49"/>
      <c r="MRL809" s="49"/>
      <c r="MRM809" s="49"/>
      <c r="MRN809" s="49"/>
      <c r="MRO809" s="49"/>
      <c r="MRP809" s="49"/>
      <c r="MRQ809" s="49"/>
      <c r="MRR809" s="49"/>
      <c r="MRS809" s="49"/>
      <c r="MRT809" s="49"/>
      <c r="MRU809" s="49"/>
      <c r="MRV809" s="49"/>
      <c r="MRW809" s="49"/>
      <c r="MRX809" s="49"/>
      <c r="MRY809" s="49"/>
      <c r="MRZ809" s="49"/>
      <c r="MSA809" s="49"/>
      <c r="MSB809" s="49"/>
      <c r="MSC809" s="49"/>
      <c r="MSD809" s="49"/>
      <c r="MSE809" s="49"/>
      <c r="MSF809" s="49"/>
      <c r="MSG809" s="49"/>
      <c r="MSH809" s="49"/>
      <c r="MSI809" s="49"/>
      <c r="MSJ809" s="49"/>
      <c r="MSK809" s="49"/>
      <c r="MSL809" s="49"/>
      <c r="MSM809" s="49"/>
      <c r="MSN809" s="49"/>
      <c r="MSO809" s="49"/>
      <c r="MSP809" s="49"/>
      <c r="MSQ809" s="49"/>
      <c r="MSR809" s="49"/>
      <c r="MSS809" s="49"/>
      <c r="MST809" s="49"/>
      <c r="MSU809" s="49"/>
      <c r="MSV809" s="49"/>
      <c r="MSW809" s="49"/>
      <c r="MSX809" s="49"/>
      <c r="MSY809" s="49"/>
      <c r="MSZ809" s="49"/>
      <c r="MTA809" s="49"/>
      <c r="MTB809" s="49"/>
      <c r="MTC809" s="49"/>
      <c r="MTD809" s="49"/>
      <c r="MTE809" s="49"/>
      <c r="MTF809" s="49"/>
      <c r="MTG809" s="49"/>
      <c r="MTH809" s="49"/>
      <c r="MTI809" s="49"/>
      <c r="MTJ809" s="49"/>
      <c r="MTK809" s="49"/>
      <c r="MTL809" s="49"/>
      <c r="MTM809" s="49"/>
      <c r="MTN809" s="49"/>
      <c r="MTO809" s="49"/>
      <c r="MTP809" s="49"/>
      <c r="MTQ809" s="49"/>
      <c r="MTR809" s="49"/>
      <c r="MTS809" s="49"/>
      <c r="MTT809" s="49"/>
      <c r="MTU809" s="49"/>
      <c r="MTV809" s="49"/>
      <c r="MTW809" s="49"/>
      <c r="MTX809" s="49"/>
      <c r="MTY809" s="49"/>
      <c r="MTZ809" s="49"/>
      <c r="MUA809" s="49"/>
      <c r="MUB809" s="49"/>
      <c r="MUC809" s="49"/>
      <c r="MUD809" s="49"/>
      <c r="MUE809" s="49"/>
      <c r="MUF809" s="49"/>
      <c r="MUG809" s="49"/>
      <c r="MUH809" s="49"/>
      <c r="MUI809" s="49"/>
      <c r="MUJ809" s="49"/>
      <c r="MUK809" s="49"/>
      <c r="MUL809" s="49"/>
      <c r="MUM809" s="49"/>
      <c r="MUN809" s="49"/>
      <c r="MUO809" s="49"/>
      <c r="MUP809" s="49"/>
      <c r="MUQ809" s="49"/>
      <c r="MUR809" s="49"/>
      <c r="MUS809" s="49"/>
      <c r="MUT809" s="49"/>
      <c r="MUU809" s="49"/>
      <c r="MUV809" s="49"/>
      <c r="MUW809" s="49"/>
      <c r="MUX809" s="49"/>
      <c r="MUY809" s="49"/>
      <c r="MUZ809" s="49"/>
      <c r="MVA809" s="49"/>
      <c r="MVB809" s="49"/>
      <c r="MVC809" s="49"/>
      <c r="MVD809" s="49"/>
      <c r="MVE809" s="49"/>
      <c r="MVF809" s="49"/>
      <c r="MVG809" s="49"/>
      <c r="MVH809" s="49"/>
      <c r="MVI809" s="49"/>
      <c r="MVJ809" s="49"/>
      <c r="MVK809" s="49"/>
      <c r="MVL809" s="49"/>
      <c r="MVM809" s="49"/>
      <c r="MVN809" s="49"/>
      <c r="MVO809" s="49"/>
      <c r="MVP809" s="49"/>
      <c r="MVQ809" s="49"/>
      <c r="MVR809" s="49"/>
      <c r="MVS809" s="49"/>
      <c r="MVT809" s="49"/>
      <c r="MVU809" s="49"/>
      <c r="MVV809" s="49"/>
      <c r="MVW809" s="49"/>
      <c r="MVX809" s="49"/>
      <c r="MVY809" s="49"/>
      <c r="MVZ809" s="49"/>
      <c r="MWA809" s="49"/>
      <c r="MWB809" s="49"/>
      <c r="MWC809" s="49"/>
      <c r="MWD809" s="49"/>
      <c r="MWE809" s="49"/>
      <c r="MWF809" s="49"/>
      <c r="MWG809" s="49"/>
      <c r="MWH809" s="49"/>
      <c r="MWI809" s="49"/>
      <c r="MWJ809" s="49"/>
      <c r="MWK809" s="49"/>
      <c r="MWL809" s="49"/>
      <c r="MWM809" s="49"/>
      <c r="MWN809" s="49"/>
      <c r="MWO809" s="49"/>
      <c r="MWP809" s="49"/>
      <c r="MWQ809" s="49"/>
      <c r="MWR809" s="49"/>
      <c r="MWS809" s="49"/>
      <c r="MWT809" s="49"/>
      <c r="MWU809" s="49"/>
      <c r="MWV809" s="49"/>
      <c r="MWW809" s="49"/>
      <c r="MWX809" s="49"/>
      <c r="MWY809" s="49"/>
      <c r="MWZ809" s="49"/>
      <c r="MXA809" s="49"/>
      <c r="MXB809" s="49"/>
      <c r="MXC809" s="49"/>
      <c r="MXD809" s="49"/>
      <c r="MXE809" s="49"/>
      <c r="MXF809" s="49"/>
      <c r="MXG809" s="49"/>
      <c r="MXH809" s="49"/>
      <c r="MXI809" s="49"/>
      <c r="MXJ809" s="49"/>
      <c r="MXK809" s="49"/>
      <c r="MXL809" s="49"/>
      <c r="MXM809" s="49"/>
      <c r="MXN809" s="49"/>
      <c r="MXO809" s="49"/>
      <c r="MXP809" s="49"/>
      <c r="MXQ809" s="49"/>
      <c r="MXR809" s="49"/>
      <c r="MXS809" s="49"/>
      <c r="MXT809" s="49"/>
      <c r="MXU809" s="49"/>
      <c r="MXV809" s="49"/>
      <c r="MXW809" s="49"/>
      <c r="MXX809" s="49"/>
      <c r="MXY809" s="49"/>
      <c r="MXZ809" s="49"/>
      <c r="MYA809" s="49"/>
      <c r="MYB809" s="49"/>
      <c r="MYC809" s="49"/>
      <c r="MYD809" s="49"/>
      <c r="MYE809" s="49"/>
      <c r="MYF809" s="49"/>
      <c r="MYG809" s="49"/>
      <c r="MYH809" s="49"/>
      <c r="MYI809" s="49"/>
      <c r="MYJ809" s="49"/>
      <c r="MYK809" s="49"/>
      <c r="MYL809" s="49"/>
      <c r="MYM809" s="49"/>
      <c r="MYN809" s="49"/>
      <c r="MYO809" s="49"/>
      <c r="MYP809" s="49"/>
      <c r="MYQ809" s="49"/>
      <c r="MYR809" s="49"/>
      <c r="MYS809" s="49"/>
      <c r="MYT809" s="49"/>
      <c r="MYU809" s="49"/>
      <c r="MYV809" s="49"/>
      <c r="MYW809" s="49"/>
      <c r="MYX809" s="49"/>
      <c r="MYY809" s="49"/>
      <c r="MYZ809" s="49"/>
      <c r="MZA809" s="49"/>
      <c r="MZB809" s="49"/>
      <c r="MZC809" s="49"/>
      <c r="MZD809" s="49"/>
      <c r="MZE809" s="49"/>
      <c r="MZF809" s="49"/>
      <c r="MZG809" s="49"/>
      <c r="MZH809" s="49"/>
      <c r="MZI809" s="49"/>
      <c r="MZJ809" s="49"/>
      <c r="MZK809" s="49"/>
      <c r="MZL809" s="49"/>
      <c r="MZM809" s="49"/>
      <c r="MZN809" s="49"/>
      <c r="MZO809" s="49"/>
      <c r="MZP809" s="49"/>
      <c r="MZQ809" s="49"/>
      <c r="MZR809" s="49"/>
      <c r="MZS809" s="49"/>
      <c r="MZT809" s="49"/>
      <c r="MZU809" s="49"/>
      <c r="MZV809" s="49"/>
      <c r="MZW809" s="49"/>
      <c r="MZX809" s="49"/>
      <c r="MZY809" s="49"/>
      <c r="MZZ809" s="49"/>
      <c r="NAA809" s="49"/>
      <c r="NAB809" s="49"/>
      <c r="NAC809" s="49"/>
      <c r="NAD809" s="49"/>
      <c r="NAE809" s="49"/>
      <c r="NAF809" s="49"/>
      <c r="NAG809" s="49"/>
      <c r="NAH809" s="49"/>
      <c r="NAI809" s="49"/>
      <c r="NAJ809" s="49"/>
      <c r="NAK809" s="49"/>
      <c r="NAL809" s="49"/>
      <c r="NAM809" s="49"/>
      <c r="NAN809" s="49"/>
      <c r="NAO809" s="49"/>
      <c r="NAP809" s="49"/>
      <c r="NAQ809" s="49"/>
      <c r="NAR809" s="49"/>
      <c r="NAS809" s="49"/>
      <c r="NAT809" s="49"/>
      <c r="NAU809" s="49"/>
      <c r="NAV809" s="49"/>
      <c r="NAW809" s="49"/>
      <c r="NAX809" s="49"/>
      <c r="NAY809" s="49"/>
      <c r="NAZ809" s="49"/>
      <c r="NBA809" s="49"/>
      <c r="NBB809" s="49"/>
      <c r="NBC809" s="49"/>
      <c r="NBD809" s="49"/>
      <c r="NBE809" s="49"/>
      <c r="NBF809" s="49"/>
      <c r="NBG809" s="49"/>
      <c r="NBH809" s="49"/>
      <c r="NBI809" s="49"/>
      <c r="NBJ809" s="49"/>
      <c r="NBK809" s="49"/>
      <c r="NBL809" s="49"/>
      <c r="NBM809" s="49"/>
      <c r="NBN809" s="49"/>
      <c r="NBO809" s="49"/>
      <c r="NBP809" s="49"/>
      <c r="NBQ809" s="49"/>
      <c r="NBR809" s="49"/>
      <c r="NBS809" s="49"/>
      <c r="NBT809" s="49"/>
      <c r="NBU809" s="49"/>
      <c r="NBV809" s="49"/>
      <c r="NBW809" s="49"/>
      <c r="NBX809" s="49"/>
      <c r="NBY809" s="49"/>
      <c r="NBZ809" s="49"/>
      <c r="NCA809" s="49"/>
      <c r="NCB809" s="49"/>
      <c r="NCC809" s="49"/>
      <c r="NCD809" s="49"/>
      <c r="NCE809" s="49"/>
      <c r="NCF809" s="49"/>
      <c r="NCG809" s="49"/>
      <c r="NCH809" s="49"/>
      <c r="NCI809" s="49"/>
      <c r="NCJ809" s="49"/>
      <c r="NCK809" s="49"/>
      <c r="NCL809" s="49"/>
      <c r="NCM809" s="49"/>
      <c r="NCN809" s="49"/>
      <c r="NCO809" s="49"/>
      <c r="NCP809" s="49"/>
      <c r="NCQ809" s="49"/>
      <c r="NCR809" s="49"/>
      <c r="NCS809" s="49"/>
      <c r="NCT809" s="49"/>
      <c r="NCU809" s="49"/>
      <c r="NCV809" s="49"/>
      <c r="NCW809" s="49"/>
      <c r="NCX809" s="49"/>
      <c r="NCY809" s="49"/>
      <c r="NCZ809" s="49"/>
      <c r="NDA809" s="49"/>
      <c r="NDB809" s="49"/>
      <c r="NDC809" s="49"/>
      <c r="NDD809" s="49"/>
      <c r="NDE809" s="49"/>
      <c r="NDF809" s="49"/>
      <c r="NDG809" s="49"/>
      <c r="NDH809" s="49"/>
      <c r="NDI809" s="49"/>
      <c r="NDJ809" s="49"/>
      <c r="NDK809" s="49"/>
      <c r="NDL809" s="49"/>
      <c r="NDM809" s="49"/>
      <c r="NDN809" s="49"/>
      <c r="NDO809" s="49"/>
      <c r="NDP809" s="49"/>
      <c r="NDQ809" s="49"/>
      <c r="NDR809" s="49"/>
      <c r="NDS809" s="49"/>
      <c r="NDT809" s="49"/>
      <c r="NDU809" s="49"/>
      <c r="NDV809" s="49"/>
      <c r="NDW809" s="49"/>
      <c r="NDX809" s="49"/>
      <c r="NDY809" s="49"/>
      <c r="NDZ809" s="49"/>
      <c r="NEA809" s="49"/>
      <c r="NEB809" s="49"/>
      <c r="NEC809" s="49"/>
      <c r="NED809" s="49"/>
      <c r="NEE809" s="49"/>
      <c r="NEF809" s="49"/>
      <c r="NEG809" s="49"/>
      <c r="NEH809" s="49"/>
      <c r="NEI809" s="49"/>
      <c r="NEJ809" s="49"/>
      <c r="NEK809" s="49"/>
      <c r="NEL809" s="49"/>
      <c r="NEM809" s="49"/>
      <c r="NEN809" s="49"/>
      <c r="NEO809" s="49"/>
      <c r="NEP809" s="49"/>
      <c r="NEQ809" s="49"/>
      <c r="NER809" s="49"/>
      <c r="NES809" s="49"/>
      <c r="NET809" s="49"/>
      <c r="NEU809" s="49"/>
      <c r="NEV809" s="49"/>
      <c r="NEW809" s="49"/>
      <c r="NEX809" s="49"/>
      <c r="NEY809" s="49"/>
      <c r="NEZ809" s="49"/>
      <c r="NFA809" s="49"/>
      <c r="NFB809" s="49"/>
      <c r="NFC809" s="49"/>
      <c r="NFD809" s="49"/>
      <c r="NFE809" s="49"/>
      <c r="NFF809" s="49"/>
      <c r="NFG809" s="49"/>
      <c r="NFH809" s="49"/>
      <c r="NFI809" s="49"/>
      <c r="NFJ809" s="49"/>
      <c r="NFK809" s="49"/>
      <c r="NFL809" s="49"/>
      <c r="NFM809" s="49"/>
      <c r="NFN809" s="49"/>
      <c r="NFO809" s="49"/>
      <c r="NFP809" s="49"/>
      <c r="NFQ809" s="49"/>
      <c r="NFR809" s="49"/>
      <c r="NFS809" s="49"/>
      <c r="NFT809" s="49"/>
      <c r="NFU809" s="49"/>
      <c r="NFV809" s="49"/>
      <c r="NFW809" s="49"/>
      <c r="NFX809" s="49"/>
      <c r="NFY809" s="49"/>
      <c r="NFZ809" s="49"/>
      <c r="NGA809" s="49"/>
      <c r="NGB809" s="49"/>
      <c r="NGC809" s="49"/>
      <c r="NGD809" s="49"/>
      <c r="NGE809" s="49"/>
      <c r="NGF809" s="49"/>
      <c r="NGG809" s="49"/>
      <c r="NGH809" s="49"/>
      <c r="NGI809" s="49"/>
      <c r="NGJ809" s="49"/>
      <c r="NGK809" s="49"/>
      <c r="NGL809" s="49"/>
      <c r="NGM809" s="49"/>
      <c r="NGN809" s="49"/>
      <c r="NGO809" s="49"/>
      <c r="NGP809" s="49"/>
      <c r="NGQ809" s="49"/>
      <c r="NGR809" s="49"/>
      <c r="NGS809" s="49"/>
      <c r="NGT809" s="49"/>
      <c r="NGU809" s="49"/>
      <c r="NGV809" s="49"/>
      <c r="NGW809" s="49"/>
      <c r="NGX809" s="49"/>
      <c r="NGY809" s="49"/>
      <c r="NGZ809" s="49"/>
      <c r="NHA809" s="49"/>
      <c r="NHB809" s="49"/>
      <c r="NHC809" s="49"/>
      <c r="NHD809" s="49"/>
      <c r="NHE809" s="49"/>
      <c r="NHF809" s="49"/>
      <c r="NHG809" s="49"/>
      <c r="NHH809" s="49"/>
      <c r="NHI809" s="49"/>
      <c r="NHJ809" s="49"/>
      <c r="NHK809" s="49"/>
      <c r="NHL809" s="49"/>
      <c r="NHM809" s="49"/>
      <c r="NHN809" s="49"/>
      <c r="NHO809" s="49"/>
      <c r="NHP809" s="49"/>
      <c r="NHQ809" s="49"/>
      <c r="NHR809" s="49"/>
      <c r="NHS809" s="49"/>
      <c r="NHT809" s="49"/>
      <c r="NHU809" s="49"/>
      <c r="NHV809" s="49"/>
      <c r="NHW809" s="49"/>
      <c r="NHX809" s="49"/>
      <c r="NHY809" s="49"/>
      <c r="NHZ809" s="49"/>
      <c r="NIA809" s="49"/>
      <c r="NIB809" s="49"/>
      <c r="NIC809" s="49"/>
      <c r="NID809" s="49"/>
      <c r="NIE809" s="49"/>
      <c r="NIF809" s="49"/>
      <c r="NIG809" s="49"/>
      <c r="NIH809" s="49"/>
      <c r="NII809" s="49"/>
      <c r="NIJ809" s="49"/>
      <c r="NIK809" s="49"/>
      <c r="NIL809" s="49"/>
      <c r="NIM809" s="49"/>
      <c r="NIN809" s="49"/>
      <c r="NIO809" s="49"/>
      <c r="NIP809" s="49"/>
      <c r="NIQ809" s="49"/>
      <c r="NIR809" s="49"/>
      <c r="NIS809" s="49"/>
      <c r="NIT809" s="49"/>
      <c r="NIU809" s="49"/>
      <c r="NIV809" s="49"/>
      <c r="NIW809" s="49"/>
      <c r="NIX809" s="49"/>
      <c r="NIY809" s="49"/>
      <c r="NIZ809" s="49"/>
      <c r="NJA809" s="49"/>
      <c r="NJB809" s="49"/>
      <c r="NJC809" s="49"/>
      <c r="NJD809" s="49"/>
      <c r="NJE809" s="49"/>
      <c r="NJF809" s="49"/>
      <c r="NJG809" s="49"/>
      <c r="NJH809" s="49"/>
      <c r="NJI809" s="49"/>
      <c r="NJJ809" s="49"/>
      <c r="NJK809" s="49"/>
      <c r="NJL809" s="49"/>
      <c r="NJM809" s="49"/>
      <c r="NJN809" s="49"/>
      <c r="NJO809" s="49"/>
      <c r="NJP809" s="49"/>
      <c r="NJQ809" s="49"/>
      <c r="NJR809" s="49"/>
      <c r="NJS809" s="49"/>
      <c r="NJT809" s="49"/>
      <c r="NJU809" s="49"/>
      <c r="NJV809" s="49"/>
      <c r="NJW809" s="49"/>
      <c r="NJX809" s="49"/>
      <c r="NJY809" s="49"/>
      <c r="NJZ809" s="49"/>
      <c r="NKA809" s="49"/>
      <c r="NKB809" s="49"/>
      <c r="NKC809" s="49"/>
      <c r="NKD809" s="49"/>
      <c r="NKE809" s="49"/>
      <c r="NKF809" s="49"/>
      <c r="NKG809" s="49"/>
      <c r="NKH809" s="49"/>
      <c r="NKI809" s="49"/>
      <c r="NKJ809" s="49"/>
      <c r="NKK809" s="49"/>
      <c r="NKL809" s="49"/>
      <c r="NKM809" s="49"/>
      <c r="NKN809" s="49"/>
      <c r="NKO809" s="49"/>
      <c r="NKP809" s="49"/>
      <c r="NKQ809" s="49"/>
      <c r="NKR809" s="49"/>
      <c r="NKS809" s="49"/>
      <c r="NKT809" s="49"/>
      <c r="NKU809" s="49"/>
      <c r="NKV809" s="49"/>
      <c r="NKW809" s="49"/>
      <c r="NKX809" s="49"/>
      <c r="NKY809" s="49"/>
      <c r="NKZ809" s="49"/>
      <c r="NLA809" s="49"/>
      <c r="NLB809" s="49"/>
      <c r="NLC809" s="49"/>
      <c r="NLD809" s="49"/>
      <c r="NLE809" s="49"/>
      <c r="NLF809" s="49"/>
      <c r="NLG809" s="49"/>
      <c r="NLH809" s="49"/>
      <c r="NLI809" s="49"/>
      <c r="NLJ809" s="49"/>
      <c r="NLK809" s="49"/>
      <c r="NLL809" s="49"/>
      <c r="NLM809" s="49"/>
      <c r="NLN809" s="49"/>
      <c r="NLO809" s="49"/>
      <c r="NLP809" s="49"/>
      <c r="NLQ809" s="49"/>
      <c r="NLR809" s="49"/>
      <c r="NLS809" s="49"/>
      <c r="NLT809" s="49"/>
      <c r="NLU809" s="49"/>
      <c r="NLV809" s="49"/>
      <c r="NLW809" s="49"/>
      <c r="NLX809" s="49"/>
      <c r="NLY809" s="49"/>
      <c r="NLZ809" s="49"/>
      <c r="NMA809" s="49"/>
      <c r="NMB809" s="49"/>
      <c r="NMC809" s="49"/>
      <c r="NMD809" s="49"/>
      <c r="NME809" s="49"/>
      <c r="NMF809" s="49"/>
      <c r="NMG809" s="49"/>
      <c r="NMH809" s="49"/>
      <c r="NMI809" s="49"/>
      <c r="NMJ809" s="49"/>
      <c r="NMK809" s="49"/>
      <c r="NML809" s="49"/>
      <c r="NMM809" s="49"/>
      <c r="NMN809" s="49"/>
      <c r="NMO809" s="49"/>
      <c r="NMP809" s="49"/>
      <c r="NMQ809" s="49"/>
      <c r="NMR809" s="49"/>
      <c r="NMS809" s="49"/>
      <c r="NMT809" s="49"/>
      <c r="NMU809" s="49"/>
      <c r="NMV809" s="49"/>
      <c r="NMW809" s="49"/>
      <c r="NMX809" s="49"/>
      <c r="NMY809" s="49"/>
      <c r="NMZ809" s="49"/>
      <c r="NNA809" s="49"/>
      <c r="NNB809" s="49"/>
      <c r="NNC809" s="49"/>
      <c r="NND809" s="49"/>
      <c r="NNE809" s="49"/>
      <c r="NNF809" s="49"/>
      <c r="NNG809" s="49"/>
      <c r="NNH809" s="49"/>
      <c r="NNI809" s="49"/>
      <c r="NNJ809" s="49"/>
      <c r="NNK809" s="49"/>
      <c r="NNL809" s="49"/>
      <c r="NNM809" s="49"/>
      <c r="NNN809" s="49"/>
      <c r="NNO809" s="49"/>
      <c r="NNP809" s="49"/>
      <c r="NNQ809" s="49"/>
      <c r="NNR809" s="49"/>
      <c r="NNS809" s="49"/>
      <c r="NNT809" s="49"/>
      <c r="NNU809" s="49"/>
      <c r="NNV809" s="49"/>
      <c r="NNW809" s="49"/>
      <c r="NNX809" s="49"/>
      <c r="NNY809" s="49"/>
      <c r="NNZ809" s="49"/>
      <c r="NOA809" s="49"/>
      <c r="NOB809" s="49"/>
      <c r="NOC809" s="49"/>
      <c r="NOD809" s="49"/>
      <c r="NOE809" s="49"/>
      <c r="NOF809" s="49"/>
      <c r="NOG809" s="49"/>
      <c r="NOH809" s="49"/>
      <c r="NOI809" s="49"/>
      <c r="NOJ809" s="49"/>
      <c r="NOK809" s="49"/>
      <c r="NOL809" s="49"/>
      <c r="NOM809" s="49"/>
      <c r="NON809" s="49"/>
      <c r="NOO809" s="49"/>
      <c r="NOP809" s="49"/>
      <c r="NOQ809" s="49"/>
      <c r="NOR809" s="49"/>
      <c r="NOS809" s="49"/>
      <c r="NOT809" s="49"/>
      <c r="NOU809" s="49"/>
      <c r="NOV809" s="49"/>
      <c r="NOW809" s="49"/>
      <c r="NOX809" s="49"/>
      <c r="NOY809" s="49"/>
      <c r="NOZ809" s="49"/>
      <c r="NPA809" s="49"/>
      <c r="NPB809" s="49"/>
      <c r="NPC809" s="49"/>
      <c r="NPD809" s="49"/>
      <c r="NPE809" s="49"/>
      <c r="NPF809" s="49"/>
      <c r="NPG809" s="49"/>
      <c r="NPH809" s="49"/>
      <c r="NPI809" s="49"/>
      <c r="NPJ809" s="49"/>
      <c r="NPK809" s="49"/>
      <c r="NPL809" s="49"/>
      <c r="NPM809" s="49"/>
      <c r="NPN809" s="49"/>
      <c r="NPO809" s="49"/>
      <c r="NPP809" s="49"/>
      <c r="NPQ809" s="49"/>
      <c r="NPR809" s="49"/>
      <c r="NPS809" s="49"/>
      <c r="NPT809" s="49"/>
      <c r="NPU809" s="49"/>
      <c r="NPV809" s="49"/>
      <c r="NPW809" s="49"/>
      <c r="NPX809" s="49"/>
      <c r="NPY809" s="49"/>
      <c r="NPZ809" s="49"/>
      <c r="NQA809" s="49"/>
      <c r="NQB809" s="49"/>
      <c r="NQC809" s="49"/>
      <c r="NQD809" s="49"/>
      <c r="NQE809" s="49"/>
      <c r="NQF809" s="49"/>
      <c r="NQG809" s="49"/>
      <c r="NQH809" s="49"/>
      <c r="NQI809" s="49"/>
      <c r="NQJ809" s="49"/>
      <c r="NQK809" s="49"/>
      <c r="NQL809" s="49"/>
      <c r="NQM809" s="49"/>
      <c r="NQN809" s="49"/>
      <c r="NQO809" s="49"/>
      <c r="NQP809" s="49"/>
      <c r="NQQ809" s="49"/>
      <c r="NQR809" s="49"/>
      <c r="NQS809" s="49"/>
      <c r="NQT809" s="49"/>
      <c r="NQU809" s="49"/>
      <c r="NQV809" s="49"/>
      <c r="NQW809" s="49"/>
      <c r="NQX809" s="49"/>
      <c r="NQY809" s="49"/>
      <c r="NQZ809" s="49"/>
      <c r="NRA809" s="49"/>
      <c r="NRB809" s="49"/>
      <c r="NRC809" s="49"/>
      <c r="NRD809" s="49"/>
      <c r="NRE809" s="49"/>
      <c r="NRF809" s="49"/>
      <c r="NRG809" s="49"/>
      <c r="NRH809" s="49"/>
      <c r="NRI809" s="49"/>
      <c r="NRJ809" s="49"/>
      <c r="NRK809" s="49"/>
      <c r="NRL809" s="49"/>
      <c r="NRM809" s="49"/>
      <c r="NRN809" s="49"/>
      <c r="NRO809" s="49"/>
      <c r="NRP809" s="49"/>
      <c r="NRQ809" s="49"/>
      <c r="NRR809" s="49"/>
      <c r="NRS809" s="49"/>
      <c r="NRT809" s="49"/>
      <c r="NRU809" s="49"/>
      <c r="NRV809" s="49"/>
      <c r="NRW809" s="49"/>
      <c r="NRX809" s="49"/>
      <c r="NRY809" s="49"/>
      <c r="NRZ809" s="49"/>
      <c r="NSA809" s="49"/>
      <c r="NSB809" s="49"/>
      <c r="NSC809" s="49"/>
      <c r="NSD809" s="49"/>
      <c r="NSE809" s="49"/>
      <c r="NSF809" s="49"/>
      <c r="NSG809" s="49"/>
      <c r="NSH809" s="49"/>
      <c r="NSI809" s="49"/>
      <c r="NSJ809" s="49"/>
      <c r="NSK809" s="49"/>
      <c r="NSL809" s="49"/>
      <c r="NSM809" s="49"/>
      <c r="NSN809" s="49"/>
      <c r="NSO809" s="49"/>
      <c r="NSP809" s="49"/>
      <c r="NSQ809" s="49"/>
      <c r="NSR809" s="49"/>
      <c r="NSS809" s="49"/>
      <c r="NST809" s="49"/>
      <c r="NSU809" s="49"/>
      <c r="NSV809" s="49"/>
      <c r="NSW809" s="49"/>
      <c r="NSX809" s="49"/>
      <c r="NSY809" s="49"/>
      <c r="NSZ809" s="49"/>
      <c r="NTA809" s="49"/>
      <c r="NTB809" s="49"/>
      <c r="NTC809" s="49"/>
      <c r="NTD809" s="49"/>
      <c r="NTE809" s="49"/>
      <c r="NTF809" s="49"/>
      <c r="NTG809" s="49"/>
      <c r="NTH809" s="49"/>
      <c r="NTI809" s="49"/>
      <c r="NTJ809" s="49"/>
      <c r="NTK809" s="49"/>
      <c r="NTL809" s="49"/>
      <c r="NTM809" s="49"/>
      <c r="NTN809" s="49"/>
      <c r="NTO809" s="49"/>
      <c r="NTP809" s="49"/>
      <c r="NTQ809" s="49"/>
      <c r="NTR809" s="49"/>
      <c r="NTS809" s="49"/>
      <c r="NTT809" s="49"/>
      <c r="NTU809" s="49"/>
      <c r="NTV809" s="49"/>
      <c r="NTW809" s="49"/>
      <c r="NTX809" s="49"/>
      <c r="NTY809" s="49"/>
      <c r="NTZ809" s="49"/>
      <c r="NUA809" s="49"/>
      <c r="NUB809" s="49"/>
      <c r="NUC809" s="49"/>
      <c r="NUD809" s="49"/>
      <c r="NUE809" s="49"/>
      <c r="NUF809" s="49"/>
      <c r="NUG809" s="49"/>
      <c r="NUH809" s="49"/>
      <c r="NUI809" s="49"/>
      <c r="NUJ809" s="49"/>
      <c r="NUK809" s="49"/>
      <c r="NUL809" s="49"/>
      <c r="NUM809" s="49"/>
      <c r="NUN809" s="49"/>
      <c r="NUO809" s="49"/>
      <c r="NUP809" s="49"/>
      <c r="NUQ809" s="49"/>
      <c r="NUR809" s="49"/>
      <c r="NUS809" s="49"/>
      <c r="NUT809" s="49"/>
      <c r="NUU809" s="49"/>
      <c r="NUV809" s="49"/>
      <c r="NUW809" s="49"/>
      <c r="NUX809" s="49"/>
      <c r="NUY809" s="49"/>
      <c r="NUZ809" s="49"/>
      <c r="NVA809" s="49"/>
      <c r="NVB809" s="49"/>
      <c r="NVC809" s="49"/>
      <c r="NVD809" s="49"/>
      <c r="NVE809" s="49"/>
      <c r="NVF809" s="49"/>
      <c r="NVG809" s="49"/>
      <c r="NVH809" s="49"/>
      <c r="NVI809" s="49"/>
      <c r="NVJ809" s="49"/>
      <c r="NVK809" s="49"/>
      <c r="NVL809" s="49"/>
      <c r="NVM809" s="49"/>
      <c r="NVN809" s="49"/>
      <c r="NVO809" s="49"/>
      <c r="NVP809" s="49"/>
      <c r="NVQ809" s="49"/>
      <c r="NVR809" s="49"/>
      <c r="NVS809" s="49"/>
      <c r="NVT809" s="49"/>
      <c r="NVU809" s="49"/>
      <c r="NVV809" s="49"/>
      <c r="NVW809" s="49"/>
      <c r="NVX809" s="49"/>
      <c r="NVY809" s="49"/>
      <c r="NVZ809" s="49"/>
      <c r="NWA809" s="49"/>
      <c r="NWB809" s="49"/>
      <c r="NWC809" s="49"/>
      <c r="NWD809" s="49"/>
      <c r="NWE809" s="49"/>
      <c r="NWF809" s="49"/>
      <c r="NWG809" s="49"/>
      <c r="NWH809" s="49"/>
      <c r="NWI809" s="49"/>
      <c r="NWJ809" s="49"/>
      <c r="NWK809" s="49"/>
      <c r="NWL809" s="49"/>
      <c r="NWM809" s="49"/>
      <c r="NWN809" s="49"/>
      <c r="NWO809" s="49"/>
      <c r="NWP809" s="49"/>
      <c r="NWQ809" s="49"/>
      <c r="NWR809" s="49"/>
      <c r="NWS809" s="49"/>
      <c r="NWT809" s="49"/>
      <c r="NWU809" s="49"/>
      <c r="NWV809" s="49"/>
      <c r="NWW809" s="49"/>
      <c r="NWX809" s="49"/>
      <c r="NWY809" s="49"/>
      <c r="NWZ809" s="49"/>
      <c r="NXA809" s="49"/>
      <c r="NXB809" s="49"/>
      <c r="NXC809" s="49"/>
      <c r="NXD809" s="49"/>
      <c r="NXE809" s="49"/>
      <c r="NXF809" s="49"/>
      <c r="NXG809" s="49"/>
      <c r="NXH809" s="49"/>
      <c r="NXI809" s="49"/>
      <c r="NXJ809" s="49"/>
      <c r="NXK809" s="49"/>
      <c r="NXL809" s="49"/>
      <c r="NXM809" s="49"/>
      <c r="NXN809" s="49"/>
      <c r="NXO809" s="49"/>
      <c r="NXP809" s="49"/>
      <c r="NXQ809" s="49"/>
      <c r="NXR809" s="49"/>
      <c r="NXS809" s="49"/>
      <c r="NXT809" s="49"/>
      <c r="NXU809" s="49"/>
      <c r="NXV809" s="49"/>
      <c r="NXW809" s="49"/>
      <c r="NXX809" s="49"/>
      <c r="NXY809" s="49"/>
      <c r="NXZ809" s="49"/>
      <c r="NYA809" s="49"/>
      <c r="NYB809" s="49"/>
      <c r="NYC809" s="49"/>
      <c r="NYD809" s="49"/>
      <c r="NYE809" s="49"/>
      <c r="NYF809" s="49"/>
      <c r="NYG809" s="49"/>
      <c r="NYH809" s="49"/>
      <c r="NYI809" s="49"/>
      <c r="NYJ809" s="49"/>
      <c r="NYK809" s="49"/>
      <c r="NYL809" s="49"/>
      <c r="NYM809" s="49"/>
      <c r="NYN809" s="49"/>
      <c r="NYO809" s="49"/>
      <c r="NYP809" s="49"/>
      <c r="NYQ809" s="49"/>
      <c r="NYR809" s="49"/>
      <c r="NYS809" s="49"/>
      <c r="NYT809" s="49"/>
      <c r="NYU809" s="49"/>
      <c r="NYV809" s="49"/>
      <c r="NYW809" s="49"/>
      <c r="NYX809" s="49"/>
      <c r="NYY809" s="49"/>
      <c r="NYZ809" s="49"/>
      <c r="NZA809" s="49"/>
      <c r="NZB809" s="49"/>
      <c r="NZC809" s="49"/>
      <c r="NZD809" s="49"/>
      <c r="NZE809" s="49"/>
      <c r="NZF809" s="49"/>
      <c r="NZG809" s="49"/>
      <c r="NZH809" s="49"/>
      <c r="NZI809" s="49"/>
      <c r="NZJ809" s="49"/>
      <c r="NZK809" s="49"/>
      <c r="NZL809" s="49"/>
      <c r="NZM809" s="49"/>
      <c r="NZN809" s="49"/>
      <c r="NZO809" s="49"/>
      <c r="NZP809" s="49"/>
      <c r="NZQ809" s="49"/>
      <c r="NZR809" s="49"/>
      <c r="NZS809" s="49"/>
      <c r="NZT809" s="49"/>
      <c r="NZU809" s="49"/>
      <c r="NZV809" s="49"/>
      <c r="NZW809" s="49"/>
      <c r="NZX809" s="49"/>
      <c r="NZY809" s="49"/>
      <c r="NZZ809" s="49"/>
      <c r="OAA809" s="49"/>
      <c r="OAB809" s="49"/>
      <c r="OAC809" s="49"/>
      <c r="OAD809" s="49"/>
      <c r="OAE809" s="49"/>
      <c r="OAF809" s="49"/>
      <c r="OAG809" s="49"/>
      <c r="OAH809" s="49"/>
      <c r="OAI809" s="49"/>
      <c r="OAJ809" s="49"/>
      <c r="OAK809" s="49"/>
      <c r="OAL809" s="49"/>
      <c r="OAM809" s="49"/>
      <c r="OAN809" s="49"/>
      <c r="OAO809" s="49"/>
      <c r="OAP809" s="49"/>
      <c r="OAQ809" s="49"/>
      <c r="OAR809" s="49"/>
      <c r="OAS809" s="49"/>
      <c r="OAT809" s="49"/>
      <c r="OAU809" s="49"/>
      <c r="OAV809" s="49"/>
      <c r="OAW809" s="49"/>
      <c r="OAX809" s="49"/>
      <c r="OAY809" s="49"/>
      <c r="OAZ809" s="49"/>
      <c r="OBA809" s="49"/>
      <c r="OBB809" s="49"/>
      <c r="OBC809" s="49"/>
      <c r="OBD809" s="49"/>
      <c r="OBE809" s="49"/>
      <c r="OBF809" s="49"/>
      <c r="OBG809" s="49"/>
      <c r="OBH809" s="49"/>
      <c r="OBI809" s="49"/>
      <c r="OBJ809" s="49"/>
      <c r="OBK809" s="49"/>
      <c r="OBL809" s="49"/>
      <c r="OBM809" s="49"/>
      <c r="OBN809" s="49"/>
      <c r="OBO809" s="49"/>
      <c r="OBP809" s="49"/>
      <c r="OBQ809" s="49"/>
      <c r="OBR809" s="49"/>
      <c r="OBS809" s="49"/>
      <c r="OBT809" s="49"/>
      <c r="OBU809" s="49"/>
      <c r="OBV809" s="49"/>
      <c r="OBW809" s="49"/>
      <c r="OBX809" s="49"/>
      <c r="OBY809" s="49"/>
      <c r="OBZ809" s="49"/>
      <c r="OCA809" s="49"/>
      <c r="OCB809" s="49"/>
      <c r="OCC809" s="49"/>
      <c r="OCD809" s="49"/>
      <c r="OCE809" s="49"/>
      <c r="OCF809" s="49"/>
      <c r="OCG809" s="49"/>
      <c r="OCH809" s="49"/>
      <c r="OCI809" s="49"/>
      <c r="OCJ809" s="49"/>
      <c r="OCK809" s="49"/>
      <c r="OCL809" s="49"/>
      <c r="OCM809" s="49"/>
      <c r="OCN809" s="49"/>
      <c r="OCO809" s="49"/>
      <c r="OCP809" s="49"/>
      <c r="OCQ809" s="49"/>
      <c r="OCR809" s="49"/>
      <c r="OCS809" s="49"/>
      <c r="OCT809" s="49"/>
      <c r="OCU809" s="49"/>
      <c r="OCV809" s="49"/>
      <c r="OCW809" s="49"/>
      <c r="OCX809" s="49"/>
      <c r="OCY809" s="49"/>
      <c r="OCZ809" s="49"/>
      <c r="ODA809" s="49"/>
      <c r="ODB809" s="49"/>
      <c r="ODC809" s="49"/>
      <c r="ODD809" s="49"/>
      <c r="ODE809" s="49"/>
      <c r="ODF809" s="49"/>
      <c r="ODG809" s="49"/>
      <c r="ODH809" s="49"/>
      <c r="ODI809" s="49"/>
      <c r="ODJ809" s="49"/>
      <c r="ODK809" s="49"/>
      <c r="ODL809" s="49"/>
      <c r="ODM809" s="49"/>
      <c r="ODN809" s="49"/>
      <c r="ODO809" s="49"/>
      <c r="ODP809" s="49"/>
      <c r="ODQ809" s="49"/>
      <c r="ODR809" s="49"/>
      <c r="ODS809" s="49"/>
      <c r="ODT809" s="49"/>
      <c r="ODU809" s="49"/>
      <c r="ODV809" s="49"/>
      <c r="ODW809" s="49"/>
      <c r="ODX809" s="49"/>
      <c r="ODY809" s="49"/>
      <c r="ODZ809" s="49"/>
      <c r="OEA809" s="49"/>
      <c r="OEB809" s="49"/>
      <c r="OEC809" s="49"/>
      <c r="OED809" s="49"/>
      <c r="OEE809" s="49"/>
      <c r="OEF809" s="49"/>
      <c r="OEG809" s="49"/>
      <c r="OEH809" s="49"/>
      <c r="OEI809" s="49"/>
      <c r="OEJ809" s="49"/>
      <c r="OEK809" s="49"/>
      <c r="OEL809" s="49"/>
      <c r="OEM809" s="49"/>
      <c r="OEN809" s="49"/>
      <c r="OEO809" s="49"/>
      <c r="OEP809" s="49"/>
      <c r="OEQ809" s="49"/>
      <c r="OER809" s="49"/>
      <c r="OES809" s="49"/>
      <c r="OET809" s="49"/>
      <c r="OEU809" s="49"/>
      <c r="OEV809" s="49"/>
      <c r="OEW809" s="49"/>
      <c r="OEX809" s="49"/>
      <c r="OEY809" s="49"/>
      <c r="OEZ809" s="49"/>
      <c r="OFA809" s="49"/>
      <c r="OFB809" s="49"/>
      <c r="OFC809" s="49"/>
      <c r="OFD809" s="49"/>
      <c r="OFE809" s="49"/>
      <c r="OFF809" s="49"/>
      <c r="OFG809" s="49"/>
      <c r="OFH809" s="49"/>
      <c r="OFI809" s="49"/>
      <c r="OFJ809" s="49"/>
      <c r="OFK809" s="49"/>
      <c r="OFL809" s="49"/>
      <c r="OFM809" s="49"/>
      <c r="OFN809" s="49"/>
      <c r="OFO809" s="49"/>
      <c r="OFP809" s="49"/>
      <c r="OFQ809" s="49"/>
      <c r="OFR809" s="49"/>
      <c r="OFS809" s="49"/>
      <c r="OFT809" s="49"/>
      <c r="OFU809" s="49"/>
      <c r="OFV809" s="49"/>
      <c r="OFW809" s="49"/>
      <c r="OFX809" s="49"/>
      <c r="OFY809" s="49"/>
      <c r="OFZ809" s="49"/>
      <c r="OGA809" s="49"/>
      <c r="OGB809" s="49"/>
      <c r="OGC809" s="49"/>
      <c r="OGD809" s="49"/>
      <c r="OGE809" s="49"/>
      <c r="OGF809" s="49"/>
      <c r="OGG809" s="49"/>
      <c r="OGH809" s="49"/>
      <c r="OGI809" s="49"/>
      <c r="OGJ809" s="49"/>
      <c r="OGK809" s="49"/>
      <c r="OGL809" s="49"/>
      <c r="OGM809" s="49"/>
      <c r="OGN809" s="49"/>
      <c r="OGO809" s="49"/>
      <c r="OGP809" s="49"/>
      <c r="OGQ809" s="49"/>
      <c r="OGR809" s="49"/>
      <c r="OGS809" s="49"/>
      <c r="OGT809" s="49"/>
      <c r="OGU809" s="49"/>
      <c r="OGV809" s="49"/>
      <c r="OGW809" s="49"/>
      <c r="OGX809" s="49"/>
      <c r="OGY809" s="49"/>
      <c r="OGZ809" s="49"/>
      <c r="OHA809" s="49"/>
      <c r="OHB809" s="49"/>
      <c r="OHC809" s="49"/>
      <c r="OHD809" s="49"/>
      <c r="OHE809" s="49"/>
      <c r="OHF809" s="49"/>
      <c r="OHG809" s="49"/>
      <c r="OHH809" s="49"/>
      <c r="OHI809" s="49"/>
      <c r="OHJ809" s="49"/>
      <c r="OHK809" s="49"/>
      <c r="OHL809" s="49"/>
      <c r="OHM809" s="49"/>
      <c r="OHN809" s="49"/>
      <c r="OHO809" s="49"/>
      <c r="OHP809" s="49"/>
      <c r="OHQ809" s="49"/>
      <c r="OHR809" s="49"/>
      <c r="OHS809" s="49"/>
      <c r="OHT809" s="49"/>
      <c r="OHU809" s="49"/>
      <c r="OHV809" s="49"/>
      <c r="OHW809" s="49"/>
      <c r="OHX809" s="49"/>
      <c r="OHY809" s="49"/>
      <c r="OHZ809" s="49"/>
      <c r="OIA809" s="49"/>
      <c r="OIB809" s="49"/>
      <c r="OIC809" s="49"/>
      <c r="OID809" s="49"/>
      <c r="OIE809" s="49"/>
      <c r="OIF809" s="49"/>
      <c r="OIG809" s="49"/>
      <c r="OIH809" s="49"/>
      <c r="OII809" s="49"/>
      <c r="OIJ809" s="49"/>
      <c r="OIK809" s="49"/>
      <c r="OIL809" s="49"/>
      <c r="OIM809" s="49"/>
      <c r="OIN809" s="49"/>
      <c r="OIO809" s="49"/>
      <c r="OIP809" s="49"/>
      <c r="OIQ809" s="49"/>
      <c r="OIR809" s="49"/>
      <c r="OIS809" s="49"/>
      <c r="OIT809" s="49"/>
      <c r="OIU809" s="49"/>
      <c r="OIV809" s="49"/>
      <c r="OIW809" s="49"/>
      <c r="OIX809" s="49"/>
      <c r="OIY809" s="49"/>
      <c r="OIZ809" s="49"/>
      <c r="OJA809" s="49"/>
      <c r="OJB809" s="49"/>
      <c r="OJC809" s="49"/>
      <c r="OJD809" s="49"/>
      <c r="OJE809" s="49"/>
      <c r="OJF809" s="49"/>
      <c r="OJG809" s="49"/>
      <c r="OJH809" s="49"/>
      <c r="OJI809" s="49"/>
      <c r="OJJ809" s="49"/>
      <c r="OJK809" s="49"/>
      <c r="OJL809" s="49"/>
      <c r="OJM809" s="49"/>
      <c r="OJN809" s="49"/>
      <c r="OJO809" s="49"/>
      <c r="OJP809" s="49"/>
      <c r="OJQ809" s="49"/>
      <c r="OJR809" s="49"/>
      <c r="OJS809" s="49"/>
      <c r="OJT809" s="49"/>
      <c r="OJU809" s="49"/>
      <c r="OJV809" s="49"/>
      <c r="OJW809" s="49"/>
      <c r="OJX809" s="49"/>
      <c r="OJY809" s="49"/>
      <c r="OJZ809" s="49"/>
      <c r="OKA809" s="49"/>
      <c r="OKB809" s="49"/>
      <c r="OKC809" s="49"/>
      <c r="OKD809" s="49"/>
      <c r="OKE809" s="49"/>
      <c r="OKF809" s="49"/>
      <c r="OKG809" s="49"/>
      <c r="OKH809" s="49"/>
      <c r="OKI809" s="49"/>
      <c r="OKJ809" s="49"/>
      <c r="OKK809" s="49"/>
      <c r="OKL809" s="49"/>
      <c r="OKM809" s="49"/>
      <c r="OKN809" s="49"/>
      <c r="OKO809" s="49"/>
      <c r="OKP809" s="49"/>
      <c r="OKQ809" s="49"/>
      <c r="OKR809" s="49"/>
      <c r="OKS809" s="49"/>
      <c r="OKT809" s="49"/>
      <c r="OKU809" s="49"/>
      <c r="OKV809" s="49"/>
      <c r="OKW809" s="49"/>
      <c r="OKX809" s="49"/>
      <c r="OKY809" s="49"/>
      <c r="OKZ809" s="49"/>
      <c r="OLA809" s="49"/>
      <c r="OLB809" s="49"/>
      <c r="OLC809" s="49"/>
      <c r="OLD809" s="49"/>
      <c r="OLE809" s="49"/>
      <c r="OLF809" s="49"/>
      <c r="OLG809" s="49"/>
      <c r="OLH809" s="49"/>
      <c r="OLI809" s="49"/>
      <c r="OLJ809" s="49"/>
      <c r="OLK809" s="49"/>
      <c r="OLL809" s="49"/>
      <c r="OLM809" s="49"/>
      <c r="OLN809" s="49"/>
      <c r="OLO809" s="49"/>
      <c r="OLP809" s="49"/>
      <c r="OLQ809" s="49"/>
      <c r="OLR809" s="49"/>
      <c r="OLS809" s="49"/>
      <c r="OLT809" s="49"/>
      <c r="OLU809" s="49"/>
      <c r="OLV809" s="49"/>
      <c r="OLW809" s="49"/>
      <c r="OLX809" s="49"/>
      <c r="OLY809" s="49"/>
      <c r="OLZ809" s="49"/>
      <c r="OMA809" s="49"/>
      <c r="OMB809" s="49"/>
      <c r="OMC809" s="49"/>
      <c r="OMD809" s="49"/>
      <c r="OME809" s="49"/>
      <c r="OMF809" s="49"/>
      <c r="OMG809" s="49"/>
      <c r="OMH809" s="49"/>
      <c r="OMI809" s="49"/>
      <c r="OMJ809" s="49"/>
      <c r="OMK809" s="49"/>
      <c r="OML809" s="49"/>
      <c r="OMM809" s="49"/>
      <c r="OMN809" s="49"/>
      <c r="OMO809" s="49"/>
      <c r="OMP809" s="49"/>
      <c r="OMQ809" s="49"/>
      <c r="OMR809" s="49"/>
      <c r="OMS809" s="49"/>
      <c r="OMT809" s="49"/>
      <c r="OMU809" s="49"/>
      <c r="OMV809" s="49"/>
      <c r="OMW809" s="49"/>
      <c r="OMX809" s="49"/>
      <c r="OMY809" s="49"/>
      <c r="OMZ809" s="49"/>
      <c r="ONA809" s="49"/>
      <c r="ONB809" s="49"/>
      <c r="ONC809" s="49"/>
      <c r="OND809" s="49"/>
      <c r="ONE809" s="49"/>
      <c r="ONF809" s="49"/>
      <c r="ONG809" s="49"/>
      <c r="ONH809" s="49"/>
      <c r="ONI809" s="49"/>
      <c r="ONJ809" s="49"/>
      <c r="ONK809" s="49"/>
      <c r="ONL809" s="49"/>
      <c r="ONM809" s="49"/>
      <c r="ONN809" s="49"/>
      <c r="ONO809" s="49"/>
      <c r="ONP809" s="49"/>
      <c r="ONQ809" s="49"/>
      <c r="ONR809" s="49"/>
      <c r="ONS809" s="49"/>
      <c r="ONT809" s="49"/>
      <c r="ONU809" s="49"/>
      <c r="ONV809" s="49"/>
      <c r="ONW809" s="49"/>
      <c r="ONX809" s="49"/>
      <c r="ONY809" s="49"/>
      <c r="ONZ809" s="49"/>
      <c r="OOA809" s="49"/>
      <c r="OOB809" s="49"/>
      <c r="OOC809" s="49"/>
      <c r="OOD809" s="49"/>
      <c r="OOE809" s="49"/>
      <c r="OOF809" s="49"/>
      <c r="OOG809" s="49"/>
      <c r="OOH809" s="49"/>
      <c r="OOI809" s="49"/>
      <c r="OOJ809" s="49"/>
      <c r="OOK809" s="49"/>
      <c r="OOL809" s="49"/>
      <c r="OOM809" s="49"/>
      <c r="OON809" s="49"/>
      <c r="OOO809" s="49"/>
      <c r="OOP809" s="49"/>
      <c r="OOQ809" s="49"/>
      <c r="OOR809" s="49"/>
      <c r="OOS809" s="49"/>
      <c r="OOT809" s="49"/>
      <c r="OOU809" s="49"/>
      <c r="OOV809" s="49"/>
      <c r="OOW809" s="49"/>
      <c r="OOX809" s="49"/>
      <c r="OOY809" s="49"/>
      <c r="OOZ809" s="49"/>
      <c r="OPA809" s="49"/>
      <c r="OPB809" s="49"/>
      <c r="OPC809" s="49"/>
      <c r="OPD809" s="49"/>
      <c r="OPE809" s="49"/>
      <c r="OPF809" s="49"/>
      <c r="OPG809" s="49"/>
      <c r="OPH809" s="49"/>
      <c r="OPI809" s="49"/>
      <c r="OPJ809" s="49"/>
      <c r="OPK809" s="49"/>
      <c r="OPL809" s="49"/>
      <c r="OPM809" s="49"/>
      <c r="OPN809" s="49"/>
      <c r="OPO809" s="49"/>
      <c r="OPP809" s="49"/>
      <c r="OPQ809" s="49"/>
      <c r="OPR809" s="49"/>
      <c r="OPS809" s="49"/>
      <c r="OPT809" s="49"/>
      <c r="OPU809" s="49"/>
      <c r="OPV809" s="49"/>
      <c r="OPW809" s="49"/>
      <c r="OPX809" s="49"/>
      <c r="OPY809" s="49"/>
      <c r="OPZ809" s="49"/>
      <c r="OQA809" s="49"/>
      <c r="OQB809" s="49"/>
      <c r="OQC809" s="49"/>
      <c r="OQD809" s="49"/>
      <c r="OQE809" s="49"/>
      <c r="OQF809" s="49"/>
      <c r="OQG809" s="49"/>
      <c r="OQH809" s="49"/>
      <c r="OQI809" s="49"/>
      <c r="OQJ809" s="49"/>
      <c r="OQK809" s="49"/>
      <c r="OQL809" s="49"/>
      <c r="OQM809" s="49"/>
      <c r="OQN809" s="49"/>
      <c r="OQO809" s="49"/>
      <c r="OQP809" s="49"/>
      <c r="OQQ809" s="49"/>
      <c r="OQR809" s="49"/>
      <c r="OQS809" s="49"/>
      <c r="OQT809" s="49"/>
      <c r="OQU809" s="49"/>
      <c r="OQV809" s="49"/>
      <c r="OQW809" s="49"/>
      <c r="OQX809" s="49"/>
      <c r="OQY809" s="49"/>
      <c r="OQZ809" s="49"/>
      <c r="ORA809" s="49"/>
      <c r="ORB809" s="49"/>
      <c r="ORC809" s="49"/>
      <c r="ORD809" s="49"/>
      <c r="ORE809" s="49"/>
      <c r="ORF809" s="49"/>
      <c r="ORG809" s="49"/>
      <c r="ORH809" s="49"/>
      <c r="ORI809" s="49"/>
      <c r="ORJ809" s="49"/>
      <c r="ORK809" s="49"/>
      <c r="ORL809" s="49"/>
      <c r="ORM809" s="49"/>
      <c r="ORN809" s="49"/>
      <c r="ORO809" s="49"/>
      <c r="ORP809" s="49"/>
      <c r="ORQ809" s="49"/>
      <c r="ORR809" s="49"/>
      <c r="ORS809" s="49"/>
      <c r="ORT809" s="49"/>
      <c r="ORU809" s="49"/>
      <c r="ORV809" s="49"/>
      <c r="ORW809" s="49"/>
      <c r="ORX809" s="49"/>
      <c r="ORY809" s="49"/>
      <c r="ORZ809" s="49"/>
      <c r="OSA809" s="49"/>
      <c r="OSB809" s="49"/>
      <c r="OSC809" s="49"/>
      <c r="OSD809" s="49"/>
      <c r="OSE809" s="49"/>
      <c r="OSF809" s="49"/>
      <c r="OSG809" s="49"/>
      <c r="OSH809" s="49"/>
      <c r="OSI809" s="49"/>
      <c r="OSJ809" s="49"/>
      <c r="OSK809" s="49"/>
      <c r="OSL809" s="49"/>
      <c r="OSM809" s="49"/>
      <c r="OSN809" s="49"/>
      <c r="OSO809" s="49"/>
      <c r="OSP809" s="49"/>
      <c r="OSQ809" s="49"/>
      <c r="OSR809" s="49"/>
      <c r="OSS809" s="49"/>
      <c r="OST809" s="49"/>
      <c r="OSU809" s="49"/>
      <c r="OSV809" s="49"/>
      <c r="OSW809" s="49"/>
      <c r="OSX809" s="49"/>
      <c r="OSY809" s="49"/>
      <c r="OSZ809" s="49"/>
      <c r="OTA809" s="49"/>
      <c r="OTB809" s="49"/>
      <c r="OTC809" s="49"/>
      <c r="OTD809" s="49"/>
      <c r="OTE809" s="49"/>
      <c r="OTF809" s="49"/>
      <c r="OTG809" s="49"/>
      <c r="OTH809" s="49"/>
      <c r="OTI809" s="49"/>
      <c r="OTJ809" s="49"/>
      <c r="OTK809" s="49"/>
      <c r="OTL809" s="49"/>
      <c r="OTM809" s="49"/>
      <c r="OTN809" s="49"/>
      <c r="OTO809" s="49"/>
      <c r="OTP809" s="49"/>
      <c r="OTQ809" s="49"/>
      <c r="OTR809" s="49"/>
      <c r="OTS809" s="49"/>
      <c r="OTT809" s="49"/>
      <c r="OTU809" s="49"/>
      <c r="OTV809" s="49"/>
      <c r="OTW809" s="49"/>
      <c r="OTX809" s="49"/>
      <c r="OTY809" s="49"/>
      <c r="OTZ809" s="49"/>
      <c r="OUA809" s="49"/>
      <c r="OUB809" s="49"/>
      <c r="OUC809" s="49"/>
      <c r="OUD809" s="49"/>
      <c r="OUE809" s="49"/>
      <c r="OUF809" s="49"/>
      <c r="OUG809" s="49"/>
      <c r="OUH809" s="49"/>
      <c r="OUI809" s="49"/>
      <c r="OUJ809" s="49"/>
      <c r="OUK809" s="49"/>
      <c r="OUL809" s="49"/>
      <c r="OUM809" s="49"/>
      <c r="OUN809" s="49"/>
      <c r="OUO809" s="49"/>
      <c r="OUP809" s="49"/>
      <c r="OUQ809" s="49"/>
      <c r="OUR809" s="49"/>
      <c r="OUS809" s="49"/>
      <c r="OUT809" s="49"/>
      <c r="OUU809" s="49"/>
      <c r="OUV809" s="49"/>
      <c r="OUW809" s="49"/>
      <c r="OUX809" s="49"/>
      <c r="OUY809" s="49"/>
      <c r="OUZ809" s="49"/>
      <c r="OVA809" s="49"/>
      <c r="OVB809" s="49"/>
      <c r="OVC809" s="49"/>
      <c r="OVD809" s="49"/>
      <c r="OVE809" s="49"/>
      <c r="OVF809" s="49"/>
      <c r="OVG809" s="49"/>
      <c r="OVH809" s="49"/>
      <c r="OVI809" s="49"/>
      <c r="OVJ809" s="49"/>
      <c r="OVK809" s="49"/>
      <c r="OVL809" s="49"/>
      <c r="OVM809" s="49"/>
      <c r="OVN809" s="49"/>
      <c r="OVO809" s="49"/>
      <c r="OVP809" s="49"/>
      <c r="OVQ809" s="49"/>
      <c r="OVR809" s="49"/>
      <c r="OVS809" s="49"/>
      <c r="OVT809" s="49"/>
      <c r="OVU809" s="49"/>
      <c r="OVV809" s="49"/>
      <c r="OVW809" s="49"/>
      <c r="OVX809" s="49"/>
      <c r="OVY809" s="49"/>
      <c r="OVZ809" s="49"/>
      <c r="OWA809" s="49"/>
      <c r="OWB809" s="49"/>
      <c r="OWC809" s="49"/>
      <c r="OWD809" s="49"/>
      <c r="OWE809" s="49"/>
      <c r="OWF809" s="49"/>
      <c r="OWG809" s="49"/>
      <c r="OWH809" s="49"/>
      <c r="OWI809" s="49"/>
      <c r="OWJ809" s="49"/>
      <c r="OWK809" s="49"/>
      <c r="OWL809" s="49"/>
      <c r="OWM809" s="49"/>
      <c r="OWN809" s="49"/>
      <c r="OWO809" s="49"/>
      <c r="OWP809" s="49"/>
      <c r="OWQ809" s="49"/>
      <c r="OWR809" s="49"/>
      <c r="OWS809" s="49"/>
      <c r="OWT809" s="49"/>
      <c r="OWU809" s="49"/>
      <c r="OWV809" s="49"/>
      <c r="OWW809" s="49"/>
      <c r="OWX809" s="49"/>
      <c r="OWY809" s="49"/>
      <c r="OWZ809" s="49"/>
      <c r="OXA809" s="49"/>
      <c r="OXB809" s="49"/>
      <c r="OXC809" s="49"/>
      <c r="OXD809" s="49"/>
      <c r="OXE809" s="49"/>
      <c r="OXF809" s="49"/>
      <c r="OXG809" s="49"/>
      <c r="OXH809" s="49"/>
      <c r="OXI809" s="49"/>
      <c r="OXJ809" s="49"/>
      <c r="OXK809" s="49"/>
      <c r="OXL809" s="49"/>
      <c r="OXM809" s="49"/>
      <c r="OXN809" s="49"/>
      <c r="OXO809" s="49"/>
      <c r="OXP809" s="49"/>
      <c r="OXQ809" s="49"/>
      <c r="OXR809" s="49"/>
      <c r="OXS809" s="49"/>
      <c r="OXT809" s="49"/>
      <c r="OXU809" s="49"/>
      <c r="OXV809" s="49"/>
      <c r="OXW809" s="49"/>
      <c r="OXX809" s="49"/>
      <c r="OXY809" s="49"/>
      <c r="OXZ809" s="49"/>
      <c r="OYA809" s="49"/>
      <c r="OYB809" s="49"/>
      <c r="OYC809" s="49"/>
      <c r="OYD809" s="49"/>
      <c r="OYE809" s="49"/>
      <c r="OYF809" s="49"/>
      <c r="OYG809" s="49"/>
      <c r="OYH809" s="49"/>
      <c r="OYI809" s="49"/>
      <c r="OYJ809" s="49"/>
      <c r="OYK809" s="49"/>
      <c r="OYL809" s="49"/>
      <c r="OYM809" s="49"/>
      <c r="OYN809" s="49"/>
      <c r="OYO809" s="49"/>
      <c r="OYP809" s="49"/>
      <c r="OYQ809" s="49"/>
      <c r="OYR809" s="49"/>
      <c r="OYS809" s="49"/>
      <c r="OYT809" s="49"/>
      <c r="OYU809" s="49"/>
      <c r="OYV809" s="49"/>
      <c r="OYW809" s="49"/>
      <c r="OYX809" s="49"/>
      <c r="OYY809" s="49"/>
      <c r="OYZ809" s="49"/>
      <c r="OZA809" s="49"/>
      <c r="OZB809" s="49"/>
      <c r="OZC809" s="49"/>
      <c r="OZD809" s="49"/>
      <c r="OZE809" s="49"/>
      <c r="OZF809" s="49"/>
      <c r="OZG809" s="49"/>
      <c r="OZH809" s="49"/>
      <c r="OZI809" s="49"/>
      <c r="OZJ809" s="49"/>
      <c r="OZK809" s="49"/>
      <c r="OZL809" s="49"/>
      <c r="OZM809" s="49"/>
      <c r="OZN809" s="49"/>
      <c r="OZO809" s="49"/>
      <c r="OZP809" s="49"/>
      <c r="OZQ809" s="49"/>
      <c r="OZR809" s="49"/>
      <c r="OZS809" s="49"/>
      <c r="OZT809" s="49"/>
      <c r="OZU809" s="49"/>
      <c r="OZV809" s="49"/>
      <c r="OZW809" s="49"/>
      <c r="OZX809" s="49"/>
      <c r="OZY809" s="49"/>
      <c r="OZZ809" s="49"/>
      <c r="PAA809" s="49"/>
      <c r="PAB809" s="49"/>
      <c r="PAC809" s="49"/>
      <c r="PAD809" s="49"/>
      <c r="PAE809" s="49"/>
      <c r="PAF809" s="49"/>
      <c r="PAG809" s="49"/>
      <c r="PAH809" s="49"/>
      <c r="PAI809" s="49"/>
      <c r="PAJ809" s="49"/>
      <c r="PAK809" s="49"/>
      <c r="PAL809" s="49"/>
      <c r="PAM809" s="49"/>
      <c r="PAN809" s="49"/>
      <c r="PAO809" s="49"/>
      <c r="PAP809" s="49"/>
      <c r="PAQ809" s="49"/>
      <c r="PAR809" s="49"/>
      <c r="PAS809" s="49"/>
      <c r="PAT809" s="49"/>
      <c r="PAU809" s="49"/>
      <c r="PAV809" s="49"/>
      <c r="PAW809" s="49"/>
      <c r="PAX809" s="49"/>
      <c r="PAY809" s="49"/>
      <c r="PAZ809" s="49"/>
      <c r="PBA809" s="49"/>
      <c r="PBB809" s="49"/>
      <c r="PBC809" s="49"/>
      <c r="PBD809" s="49"/>
      <c r="PBE809" s="49"/>
      <c r="PBF809" s="49"/>
      <c r="PBG809" s="49"/>
      <c r="PBH809" s="49"/>
      <c r="PBI809" s="49"/>
      <c r="PBJ809" s="49"/>
      <c r="PBK809" s="49"/>
      <c r="PBL809" s="49"/>
      <c r="PBM809" s="49"/>
      <c r="PBN809" s="49"/>
      <c r="PBO809" s="49"/>
      <c r="PBP809" s="49"/>
      <c r="PBQ809" s="49"/>
      <c r="PBR809" s="49"/>
      <c r="PBS809" s="49"/>
      <c r="PBT809" s="49"/>
      <c r="PBU809" s="49"/>
      <c r="PBV809" s="49"/>
      <c r="PBW809" s="49"/>
      <c r="PBX809" s="49"/>
      <c r="PBY809" s="49"/>
      <c r="PBZ809" s="49"/>
      <c r="PCA809" s="49"/>
      <c r="PCB809" s="49"/>
      <c r="PCC809" s="49"/>
      <c r="PCD809" s="49"/>
      <c r="PCE809" s="49"/>
      <c r="PCF809" s="49"/>
      <c r="PCG809" s="49"/>
      <c r="PCH809" s="49"/>
      <c r="PCI809" s="49"/>
      <c r="PCJ809" s="49"/>
      <c r="PCK809" s="49"/>
      <c r="PCL809" s="49"/>
      <c r="PCM809" s="49"/>
      <c r="PCN809" s="49"/>
      <c r="PCO809" s="49"/>
      <c r="PCP809" s="49"/>
      <c r="PCQ809" s="49"/>
      <c r="PCR809" s="49"/>
      <c r="PCS809" s="49"/>
      <c r="PCT809" s="49"/>
      <c r="PCU809" s="49"/>
      <c r="PCV809" s="49"/>
      <c r="PCW809" s="49"/>
      <c r="PCX809" s="49"/>
      <c r="PCY809" s="49"/>
      <c r="PCZ809" s="49"/>
      <c r="PDA809" s="49"/>
      <c r="PDB809" s="49"/>
      <c r="PDC809" s="49"/>
      <c r="PDD809" s="49"/>
      <c r="PDE809" s="49"/>
      <c r="PDF809" s="49"/>
      <c r="PDG809" s="49"/>
      <c r="PDH809" s="49"/>
      <c r="PDI809" s="49"/>
      <c r="PDJ809" s="49"/>
      <c r="PDK809" s="49"/>
      <c r="PDL809" s="49"/>
      <c r="PDM809" s="49"/>
      <c r="PDN809" s="49"/>
      <c r="PDO809" s="49"/>
      <c r="PDP809" s="49"/>
      <c r="PDQ809" s="49"/>
      <c r="PDR809" s="49"/>
      <c r="PDS809" s="49"/>
      <c r="PDT809" s="49"/>
      <c r="PDU809" s="49"/>
      <c r="PDV809" s="49"/>
      <c r="PDW809" s="49"/>
      <c r="PDX809" s="49"/>
      <c r="PDY809" s="49"/>
      <c r="PDZ809" s="49"/>
      <c r="PEA809" s="49"/>
      <c r="PEB809" s="49"/>
      <c r="PEC809" s="49"/>
      <c r="PED809" s="49"/>
      <c r="PEE809" s="49"/>
      <c r="PEF809" s="49"/>
      <c r="PEG809" s="49"/>
      <c r="PEH809" s="49"/>
      <c r="PEI809" s="49"/>
      <c r="PEJ809" s="49"/>
      <c r="PEK809" s="49"/>
      <c r="PEL809" s="49"/>
      <c r="PEM809" s="49"/>
      <c r="PEN809" s="49"/>
      <c r="PEO809" s="49"/>
      <c r="PEP809" s="49"/>
      <c r="PEQ809" s="49"/>
      <c r="PER809" s="49"/>
      <c r="PES809" s="49"/>
      <c r="PET809" s="49"/>
      <c r="PEU809" s="49"/>
      <c r="PEV809" s="49"/>
      <c r="PEW809" s="49"/>
      <c r="PEX809" s="49"/>
      <c r="PEY809" s="49"/>
      <c r="PEZ809" s="49"/>
      <c r="PFA809" s="49"/>
      <c r="PFB809" s="49"/>
      <c r="PFC809" s="49"/>
      <c r="PFD809" s="49"/>
      <c r="PFE809" s="49"/>
      <c r="PFF809" s="49"/>
      <c r="PFG809" s="49"/>
      <c r="PFH809" s="49"/>
      <c r="PFI809" s="49"/>
      <c r="PFJ809" s="49"/>
      <c r="PFK809" s="49"/>
      <c r="PFL809" s="49"/>
      <c r="PFM809" s="49"/>
      <c r="PFN809" s="49"/>
      <c r="PFO809" s="49"/>
      <c r="PFP809" s="49"/>
      <c r="PFQ809" s="49"/>
      <c r="PFR809" s="49"/>
      <c r="PFS809" s="49"/>
      <c r="PFT809" s="49"/>
      <c r="PFU809" s="49"/>
      <c r="PFV809" s="49"/>
      <c r="PFW809" s="49"/>
      <c r="PFX809" s="49"/>
      <c r="PFY809" s="49"/>
      <c r="PFZ809" s="49"/>
      <c r="PGA809" s="49"/>
      <c r="PGB809" s="49"/>
      <c r="PGC809" s="49"/>
      <c r="PGD809" s="49"/>
      <c r="PGE809" s="49"/>
      <c r="PGF809" s="49"/>
      <c r="PGG809" s="49"/>
      <c r="PGH809" s="49"/>
      <c r="PGI809" s="49"/>
      <c r="PGJ809" s="49"/>
      <c r="PGK809" s="49"/>
      <c r="PGL809" s="49"/>
      <c r="PGM809" s="49"/>
      <c r="PGN809" s="49"/>
      <c r="PGO809" s="49"/>
      <c r="PGP809" s="49"/>
      <c r="PGQ809" s="49"/>
      <c r="PGR809" s="49"/>
      <c r="PGS809" s="49"/>
      <c r="PGT809" s="49"/>
      <c r="PGU809" s="49"/>
      <c r="PGV809" s="49"/>
      <c r="PGW809" s="49"/>
      <c r="PGX809" s="49"/>
      <c r="PGY809" s="49"/>
      <c r="PGZ809" s="49"/>
      <c r="PHA809" s="49"/>
      <c r="PHB809" s="49"/>
      <c r="PHC809" s="49"/>
      <c r="PHD809" s="49"/>
      <c r="PHE809" s="49"/>
      <c r="PHF809" s="49"/>
      <c r="PHG809" s="49"/>
      <c r="PHH809" s="49"/>
      <c r="PHI809" s="49"/>
      <c r="PHJ809" s="49"/>
      <c r="PHK809" s="49"/>
      <c r="PHL809" s="49"/>
      <c r="PHM809" s="49"/>
      <c r="PHN809" s="49"/>
      <c r="PHO809" s="49"/>
      <c r="PHP809" s="49"/>
      <c r="PHQ809" s="49"/>
      <c r="PHR809" s="49"/>
      <c r="PHS809" s="49"/>
      <c r="PHT809" s="49"/>
      <c r="PHU809" s="49"/>
      <c r="PHV809" s="49"/>
      <c r="PHW809" s="49"/>
      <c r="PHX809" s="49"/>
      <c r="PHY809" s="49"/>
      <c r="PHZ809" s="49"/>
      <c r="PIA809" s="49"/>
      <c r="PIB809" s="49"/>
      <c r="PIC809" s="49"/>
      <c r="PID809" s="49"/>
      <c r="PIE809" s="49"/>
      <c r="PIF809" s="49"/>
      <c r="PIG809" s="49"/>
      <c r="PIH809" s="49"/>
      <c r="PII809" s="49"/>
      <c r="PIJ809" s="49"/>
      <c r="PIK809" s="49"/>
      <c r="PIL809" s="49"/>
      <c r="PIM809" s="49"/>
      <c r="PIN809" s="49"/>
      <c r="PIO809" s="49"/>
      <c r="PIP809" s="49"/>
      <c r="PIQ809" s="49"/>
      <c r="PIR809" s="49"/>
      <c r="PIS809" s="49"/>
      <c r="PIT809" s="49"/>
      <c r="PIU809" s="49"/>
      <c r="PIV809" s="49"/>
      <c r="PIW809" s="49"/>
      <c r="PIX809" s="49"/>
      <c r="PIY809" s="49"/>
      <c r="PIZ809" s="49"/>
      <c r="PJA809" s="49"/>
      <c r="PJB809" s="49"/>
      <c r="PJC809" s="49"/>
      <c r="PJD809" s="49"/>
      <c r="PJE809" s="49"/>
      <c r="PJF809" s="49"/>
      <c r="PJG809" s="49"/>
      <c r="PJH809" s="49"/>
      <c r="PJI809" s="49"/>
      <c r="PJJ809" s="49"/>
      <c r="PJK809" s="49"/>
      <c r="PJL809" s="49"/>
      <c r="PJM809" s="49"/>
      <c r="PJN809" s="49"/>
      <c r="PJO809" s="49"/>
      <c r="PJP809" s="49"/>
      <c r="PJQ809" s="49"/>
      <c r="PJR809" s="49"/>
      <c r="PJS809" s="49"/>
      <c r="PJT809" s="49"/>
      <c r="PJU809" s="49"/>
      <c r="PJV809" s="49"/>
      <c r="PJW809" s="49"/>
      <c r="PJX809" s="49"/>
      <c r="PJY809" s="49"/>
      <c r="PJZ809" s="49"/>
      <c r="PKA809" s="49"/>
      <c r="PKB809" s="49"/>
      <c r="PKC809" s="49"/>
      <c r="PKD809" s="49"/>
      <c r="PKE809" s="49"/>
      <c r="PKF809" s="49"/>
      <c r="PKG809" s="49"/>
      <c r="PKH809" s="49"/>
      <c r="PKI809" s="49"/>
      <c r="PKJ809" s="49"/>
      <c r="PKK809" s="49"/>
      <c r="PKL809" s="49"/>
      <c r="PKM809" s="49"/>
      <c r="PKN809" s="49"/>
      <c r="PKO809" s="49"/>
      <c r="PKP809" s="49"/>
      <c r="PKQ809" s="49"/>
      <c r="PKR809" s="49"/>
      <c r="PKS809" s="49"/>
      <c r="PKT809" s="49"/>
      <c r="PKU809" s="49"/>
      <c r="PKV809" s="49"/>
      <c r="PKW809" s="49"/>
      <c r="PKX809" s="49"/>
      <c r="PKY809" s="49"/>
      <c r="PKZ809" s="49"/>
      <c r="PLA809" s="49"/>
      <c r="PLB809" s="49"/>
      <c r="PLC809" s="49"/>
      <c r="PLD809" s="49"/>
      <c r="PLE809" s="49"/>
      <c r="PLF809" s="49"/>
      <c r="PLG809" s="49"/>
      <c r="PLH809" s="49"/>
      <c r="PLI809" s="49"/>
      <c r="PLJ809" s="49"/>
      <c r="PLK809" s="49"/>
      <c r="PLL809" s="49"/>
      <c r="PLM809" s="49"/>
      <c r="PLN809" s="49"/>
      <c r="PLO809" s="49"/>
      <c r="PLP809" s="49"/>
      <c r="PLQ809" s="49"/>
      <c r="PLR809" s="49"/>
      <c r="PLS809" s="49"/>
      <c r="PLT809" s="49"/>
      <c r="PLU809" s="49"/>
      <c r="PLV809" s="49"/>
      <c r="PLW809" s="49"/>
      <c r="PLX809" s="49"/>
      <c r="PLY809" s="49"/>
      <c r="PLZ809" s="49"/>
      <c r="PMA809" s="49"/>
      <c r="PMB809" s="49"/>
      <c r="PMC809" s="49"/>
      <c r="PMD809" s="49"/>
      <c r="PME809" s="49"/>
      <c r="PMF809" s="49"/>
      <c r="PMG809" s="49"/>
      <c r="PMH809" s="49"/>
      <c r="PMI809" s="49"/>
      <c r="PMJ809" s="49"/>
      <c r="PMK809" s="49"/>
      <c r="PML809" s="49"/>
      <c r="PMM809" s="49"/>
      <c r="PMN809" s="49"/>
      <c r="PMO809" s="49"/>
      <c r="PMP809" s="49"/>
      <c r="PMQ809" s="49"/>
      <c r="PMR809" s="49"/>
      <c r="PMS809" s="49"/>
      <c r="PMT809" s="49"/>
      <c r="PMU809" s="49"/>
      <c r="PMV809" s="49"/>
      <c r="PMW809" s="49"/>
      <c r="PMX809" s="49"/>
      <c r="PMY809" s="49"/>
      <c r="PMZ809" s="49"/>
      <c r="PNA809" s="49"/>
      <c r="PNB809" s="49"/>
      <c r="PNC809" s="49"/>
      <c r="PND809" s="49"/>
      <c r="PNE809" s="49"/>
      <c r="PNF809" s="49"/>
      <c r="PNG809" s="49"/>
      <c r="PNH809" s="49"/>
      <c r="PNI809" s="49"/>
      <c r="PNJ809" s="49"/>
      <c r="PNK809" s="49"/>
      <c r="PNL809" s="49"/>
      <c r="PNM809" s="49"/>
      <c r="PNN809" s="49"/>
      <c r="PNO809" s="49"/>
      <c r="PNP809" s="49"/>
      <c r="PNQ809" s="49"/>
      <c r="PNR809" s="49"/>
      <c r="PNS809" s="49"/>
      <c r="PNT809" s="49"/>
      <c r="PNU809" s="49"/>
      <c r="PNV809" s="49"/>
      <c r="PNW809" s="49"/>
      <c r="PNX809" s="49"/>
      <c r="PNY809" s="49"/>
      <c r="PNZ809" s="49"/>
      <c r="POA809" s="49"/>
      <c r="POB809" s="49"/>
      <c r="POC809" s="49"/>
      <c r="POD809" s="49"/>
      <c r="POE809" s="49"/>
      <c r="POF809" s="49"/>
      <c r="POG809" s="49"/>
      <c r="POH809" s="49"/>
      <c r="POI809" s="49"/>
      <c r="POJ809" s="49"/>
      <c r="POK809" s="49"/>
      <c r="POL809" s="49"/>
      <c r="POM809" s="49"/>
      <c r="PON809" s="49"/>
      <c r="POO809" s="49"/>
      <c r="POP809" s="49"/>
      <c r="POQ809" s="49"/>
      <c r="POR809" s="49"/>
      <c r="POS809" s="49"/>
      <c r="POT809" s="49"/>
      <c r="POU809" s="49"/>
      <c r="POV809" s="49"/>
      <c r="POW809" s="49"/>
      <c r="POX809" s="49"/>
      <c r="POY809" s="49"/>
      <c r="POZ809" s="49"/>
      <c r="PPA809" s="49"/>
      <c r="PPB809" s="49"/>
      <c r="PPC809" s="49"/>
      <c r="PPD809" s="49"/>
      <c r="PPE809" s="49"/>
      <c r="PPF809" s="49"/>
      <c r="PPG809" s="49"/>
      <c r="PPH809" s="49"/>
      <c r="PPI809" s="49"/>
      <c r="PPJ809" s="49"/>
      <c r="PPK809" s="49"/>
      <c r="PPL809" s="49"/>
      <c r="PPM809" s="49"/>
      <c r="PPN809" s="49"/>
      <c r="PPO809" s="49"/>
      <c r="PPP809" s="49"/>
      <c r="PPQ809" s="49"/>
      <c r="PPR809" s="49"/>
      <c r="PPS809" s="49"/>
      <c r="PPT809" s="49"/>
      <c r="PPU809" s="49"/>
      <c r="PPV809" s="49"/>
      <c r="PPW809" s="49"/>
      <c r="PPX809" s="49"/>
      <c r="PPY809" s="49"/>
      <c r="PPZ809" s="49"/>
      <c r="PQA809" s="49"/>
      <c r="PQB809" s="49"/>
      <c r="PQC809" s="49"/>
      <c r="PQD809" s="49"/>
      <c r="PQE809" s="49"/>
      <c r="PQF809" s="49"/>
      <c r="PQG809" s="49"/>
      <c r="PQH809" s="49"/>
      <c r="PQI809" s="49"/>
      <c r="PQJ809" s="49"/>
      <c r="PQK809" s="49"/>
      <c r="PQL809" s="49"/>
      <c r="PQM809" s="49"/>
      <c r="PQN809" s="49"/>
      <c r="PQO809" s="49"/>
      <c r="PQP809" s="49"/>
      <c r="PQQ809" s="49"/>
      <c r="PQR809" s="49"/>
      <c r="PQS809" s="49"/>
      <c r="PQT809" s="49"/>
      <c r="PQU809" s="49"/>
      <c r="PQV809" s="49"/>
      <c r="PQW809" s="49"/>
      <c r="PQX809" s="49"/>
      <c r="PQY809" s="49"/>
      <c r="PQZ809" s="49"/>
      <c r="PRA809" s="49"/>
      <c r="PRB809" s="49"/>
      <c r="PRC809" s="49"/>
      <c r="PRD809" s="49"/>
      <c r="PRE809" s="49"/>
      <c r="PRF809" s="49"/>
      <c r="PRG809" s="49"/>
      <c r="PRH809" s="49"/>
      <c r="PRI809" s="49"/>
      <c r="PRJ809" s="49"/>
      <c r="PRK809" s="49"/>
      <c r="PRL809" s="49"/>
      <c r="PRM809" s="49"/>
      <c r="PRN809" s="49"/>
      <c r="PRO809" s="49"/>
      <c r="PRP809" s="49"/>
      <c r="PRQ809" s="49"/>
      <c r="PRR809" s="49"/>
      <c r="PRS809" s="49"/>
      <c r="PRT809" s="49"/>
      <c r="PRU809" s="49"/>
      <c r="PRV809" s="49"/>
      <c r="PRW809" s="49"/>
      <c r="PRX809" s="49"/>
      <c r="PRY809" s="49"/>
      <c r="PRZ809" s="49"/>
      <c r="PSA809" s="49"/>
      <c r="PSB809" s="49"/>
      <c r="PSC809" s="49"/>
      <c r="PSD809" s="49"/>
      <c r="PSE809" s="49"/>
      <c r="PSF809" s="49"/>
      <c r="PSG809" s="49"/>
      <c r="PSH809" s="49"/>
      <c r="PSI809" s="49"/>
      <c r="PSJ809" s="49"/>
      <c r="PSK809" s="49"/>
      <c r="PSL809" s="49"/>
      <c r="PSM809" s="49"/>
      <c r="PSN809" s="49"/>
      <c r="PSO809" s="49"/>
      <c r="PSP809" s="49"/>
      <c r="PSQ809" s="49"/>
      <c r="PSR809" s="49"/>
      <c r="PSS809" s="49"/>
      <c r="PST809" s="49"/>
      <c r="PSU809" s="49"/>
      <c r="PSV809" s="49"/>
      <c r="PSW809" s="49"/>
      <c r="PSX809" s="49"/>
      <c r="PSY809" s="49"/>
      <c r="PSZ809" s="49"/>
      <c r="PTA809" s="49"/>
      <c r="PTB809" s="49"/>
      <c r="PTC809" s="49"/>
      <c r="PTD809" s="49"/>
      <c r="PTE809" s="49"/>
      <c r="PTF809" s="49"/>
      <c r="PTG809" s="49"/>
      <c r="PTH809" s="49"/>
      <c r="PTI809" s="49"/>
      <c r="PTJ809" s="49"/>
      <c r="PTK809" s="49"/>
      <c r="PTL809" s="49"/>
      <c r="PTM809" s="49"/>
      <c r="PTN809" s="49"/>
      <c r="PTO809" s="49"/>
      <c r="PTP809" s="49"/>
      <c r="PTQ809" s="49"/>
      <c r="PTR809" s="49"/>
      <c r="PTS809" s="49"/>
      <c r="PTT809" s="49"/>
      <c r="PTU809" s="49"/>
      <c r="PTV809" s="49"/>
      <c r="PTW809" s="49"/>
      <c r="PTX809" s="49"/>
      <c r="PTY809" s="49"/>
      <c r="PTZ809" s="49"/>
      <c r="PUA809" s="49"/>
      <c r="PUB809" s="49"/>
      <c r="PUC809" s="49"/>
      <c r="PUD809" s="49"/>
      <c r="PUE809" s="49"/>
      <c r="PUF809" s="49"/>
      <c r="PUG809" s="49"/>
      <c r="PUH809" s="49"/>
      <c r="PUI809" s="49"/>
      <c r="PUJ809" s="49"/>
      <c r="PUK809" s="49"/>
      <c r="PUL809" s="49"/>
      <c r="PUM809" s="49"/>
      <c r="PUN809" s="49"/>
      <c r="PUO809" s="49"/>
      <c r="PUP809" s="49"/>
      <c r="PUQ809" s="49"/>
      <c r="PUR809" s="49"/>
      <c r="PUS809" s="49"/>
      <c r="PUT809" s="49"/>
      <c r="PUU809" s="49"/>
      <c r="PUV809" s="49"/>
      <c r="PUW809" s="49"/>
      <c r="PUX809" s="49"/>
      <c r="PUY809" s="49"/>
      <c r="PUZ809" s="49"/>
      <c r="PVA809" s="49"/>
      <c r="PVB809" s="49"/>
      <c r="PVC809" s="49"/>
      <c r="PVD809" s="49"/>
      <c r="PVE809" s="49"/>
      <c r="PVF809" s="49"/>
      <c r="PVG809" s="49"/>
      <c r="PVH809" s="49"/>
      <c r="PVI809" s="49"/>
      <c r="PVJ809" s="49"/>
      <c r="PVK809" s="49"/>
      <c r="PVL809" s="49"/>
      <c r="PVM809" s="49"/>
      <c r="PVN809" s="49"/>
      <c r="PVO809" s="49"/>
      <c r="PVP809" s="49"/>
      <c r="PVQ809" s="49"/>
      <c r="PVR809" s="49"/>
      <c r="PVS809" s="49"/>
      <c r="PVT809" s="49"/>
      <c r="PVU809" s="49"/>
      <c r="PVV809" s="49"/>
      <c r="PVW809" s="49"/>
      <c r="PVX809" s="49"/>
      <c r="PVY809" s="49"/>
      <c r="PVZ809" s="49"/>
      <c r="PWA809" s="49"/>
      <c r="PWB809" s="49"/>
      <c r="PWC809" s="49"/>
      <c r="PWD809" s="49"/>
      <c r="PWE809" s="49"/>
      <c r="PWF809" s="49"/>
      <c r="PWG809" s="49"/>
      <c r="PWH809" s="49"/>
      <c r="PWI809" s="49"/>
      <c r="PWJ809" s="49"/>
      <c r="PWK809" s="49"/>
      <c r="PWL809" s="49"/>
      <c r="PWM809" s="49"/>
      <c r="PWN809" s="49"/>
      <c r="PWO809" s="49"/>
      <c r="PWP809" s="49"/>
      <c r="PWQ809" s="49"/>
      <c r="PWR809" s="49"/>
      <c r="PWS809" s="49"/>
      <c r="PWT809" s="49"/>
      <c r="PWU809" s="49"/>
      <c r="PWV809" s="49"/>
      <c r="PWW809" s="49"/>
      <c r="PWX809" s="49"/>
      <c r="PWY809" s="49"/>
      <c r="PWZ809" s="49"/>
      <c r="PXA809" s="49"/>
      <c r="PXB809" s="49"/>
      <c r="PXC809" s="49"/>
      <c r="PXD809" s="49"/>
      <c r="PXE809" s="49"/>
      <c r="PXF809" s="49"/>
      <c r="PXG809" s="49"/>
      <c r="PXH809" s="49"/>
      <c r="PXI809" s="49"/>
      <c r="PXJ809" s="49"/>
      <c r="PXK809" s="49"/>
      <c r="PXL809" s="49"/>
      <c r="PXM809" s="49"/>
      <c r="PXN809" s="49"/>
      <c r="PXO809" s="49"/>
      <c r="PXP809" s="49"/>
      <c r="PXQ809" s="49"/>
      <c r="PXR809" s="49"/>
      <c r="PXS809" s="49"/>
      <c r="PXT809" s="49"/>
      <c r="PXU809" s="49"/>
      <c r="PXV809" s="49"/>
      <c r="PXW809" s="49"/>
      <c r="PXX809" s="49"/>
      <c r="PXY809" s="49"/>
      <c r="PXZ809" s="49"/>
      <c r="PYA809" s="49"/>
      <c r="PYB809" s="49"/>
      <c r="PYC809" s="49"/>
      <c r="PYD809" s="49"/>
      <c r="PYE809" s="49"/>
      <c r="PYF809" s="49"/>
      <c r="PYG809" s="49"/>
      <c r="PYH809" s="49"/>
      <c r="PYI809" s="49"/>
      <c r="PYJ809" s="49"/>
      <c r="PYK809" s="49"/>
      <c r="PYL809" s="49"/>
      <c r="PYM809" s="49"/>
      <c r="PYN809" s="49"/>
      <c r="PYO809" s="49"/>
      <c r="PYP809" s="49"/>
      <c r="PYQ809" s="49"/>
      <c r="PYR809" s="49"/>
      <c r="PYS809" s="49"/>
      <c r="PYT809" s="49"/>
      <c r="PYU809" s="49"/>
      <c r="PYV809" s="49"/>
      <c r="PYW809" s="49"/>
      <c r="PYX809" s="49"/>
      <c r="PYY809" s="49"/>
      <c r="PYZ809" s="49"/>
      <c r="PZA809" s="49"/>
      <c r="PZB809" s="49"/>
      <c r="PZC809" s="49"/>
      <c r="PZD809" s="49"/>
      <c r="PZE809" s="49"/>
      <c r="PZF809" s="49"/>
      <c r="PZG809" s="49"/>
      <c r="PZH809" s="49"/>
      <c r="PZI809" s="49"/>
      <c r="PZJ809" s="49"/>
      <c r="PZK809" s="49"/>
      <c r="PZL809" s="49"/>
      <c r="PZM809" s="49"/>
      <c r="PZN809" s="49"/>
      <c r="PZO809" s="49"/>
      <c r="PZP809" s="49"/>
      <c r="PZQ809" s="49"/>
      <c r="PZR809" s="49"/>
      <c r="PZS809" s="49"/>
      <c r="PZT809" s="49"/>
      <c r="PZU809" s="49"/>
      <c r="PZV809" s="49"/>
      <c r="PZW809" s="49"/>
      <c r="PZX809" s="49"/>
      <c r="PZY809" s="49"/>
      <c r="PZZ809" s="49"/>
      <c r="QAA809" s="49"/>
      <c r="QAB809" s="49"/>
      <c r="QAC809" s="49"/>
      <c r="QAD809" s="49"/>
      <c r="QAE809" s="49"/>
      <c r="QAF809" s="49"/>
      <c r="QAG809" s="49"/>
      <c r="QAH809" s="49"/>
      <c r="QAI809" s="49"/>
      <c r="QAJ809" s="49"/>
      <c r="QAK809" s="49"/>
      <c r="QAL809" s="49"/>
      <c r="QAM809" s="49"/>
      <c r="QAN809" s="49"/>
      <c r="QAO809" s="49"/>
      <c r="QAP809" s="49"/>
      <c r="QAQ809" s="49"/>
      <c r="QAR809" s="49"/>
      <c r="QAS809" s="49"/>
      <c r="QAT809" s="49"/>
      <c r="QAU809" s="49"/>
      <c r="QAV809" s="49"/>
      <c r="QAW809" s="49"/>
      <c r="QAX809" s="49"/>
      <c r="QAY809" s="49"/>
      <c r="QAZ809" s="49"/>
      <c r="QBA809" s="49"/>
      <c r="QBB809" s="49"/>
      <c r="QBC809" s="49"/>
      <c r="QBD809" s="49"/>
      <c r="QBE809" s="49"/>
      <c r="QBF809" s="49"/>
      <c r="QBG809" s="49"/>
      <c r="QBH809" s="49"/>
      <c r="QBI809" s="49"/>
      <c r="QBJ809" s="49"/>
      <c r="QBK809" s="49"/>
      <c r="QBL809" s="49"/>
      <c r="QBM809" s="49"/>
      <c r="QBN809" s="49"/>
      <c r="QBO809" s="49"/>
      <c r="QBP809" s="49"/>
      <c r="QBQ809" s="49"/>
      <c r="QBR809" s="49"/>
      <c r="QBS809" s="49"/>
      <c r="QBT809" s="49"/>
      <c r="QBU809" s="49"/>
      <c r="QBV809" s="49"/>
      <c r="QBW809" s="49"/>
      <c r="QBX809" s="49"/>
      <c r="QBY809" s="49"/>
      <c r="QBZ809" s="49"/>
      <c r="QCA809" s="49"/>
      <c r="QCB809" s="49"/>
      <c r="QCC809" s="49"/>
      <c r="QCD809" s="49"/>
      <c r="QCE809" s="49"/>
      <c r="QCF809" s="49"/>
      <c r="QCG809" s="49"/>
      <c r="QCH809" s="49"/>
      <c r="QCI809" s="49"/>
      <c r="QCJ809" s="49"/>
      <c r="QCK809" s="49"/>
      <c r="QCL809" s="49"/>
      <c r="QCM809" s="49"/>
      <c r="QCN809" s="49"/>
      <c r="QCO809" s="49"/>
      <c r="QCP809" s="49"/>
      <c r="QCQ809" s="49"/>
      <c r="QCR809" s="49"/>
      <c r="QCS809" s="49"/>
      <c r="QCT809" s="49"/>
      <c r="QCU809" s="49"/>
      <c r="QCV809" s="49"/>
      <c r="QCW809" s="49"/>
      <c r="QCX809" s="49"/>
      <c r="QCY809" s="49"/>
      <c r="QCZ809" s="49"/>
      <c r="QDA809" s="49"/>
      <c r="QDB809" s="49"/>
      <c r="QDC809" s="49"/>
      <c r="QDD809" s="49"/>
      <c r="QDE809" s="49"/>
      <c r="QDF809" s="49"/>
      <c r="QDG809" s="49"/>
      <c r="QDH809" s="49"/>
      <c r="QDI809" s="49"/>
      <c r="QDJ809" s="49"/>
      <c r="QDK809" s="49"/>
      <c r="QDL809" s="49"/>
      <c r="QDM809" s="49"/>
      <c r="QDN809" s="49"/>
      <c r="QDO809" s="49"/>
      <c r="QDP809" s="49"/>
      <c r="QDQ809" s="49"/>
      <c r="QDR809" s="49"/>
      <c r="QDS809" s="49"/>
      <c r="QDT809" s="49"/>
      <c r="QDU809" s="49"/>
      <c r="QDV809" s="49"/>
      <c r="QDW809" s="49"/>
      <c r="QDX809" s="49"/>
      <c r="QDY809" s="49"/>
      <c r="QDZ809" s="49"/>
      <c r="QEA809" s="49"/>
      <c r="QEB809" s="49"/>
      <c r="QEC809" s="49"/>
      <c r="QED809" s="49"/>
      <c r="QEE809" s="49"/>
      <c r="QEF809" s="49"/>
      <c r="QEG809" s="49"/>
      <c r="QEH809" s="49"/>
      <c r="QEI809" s="49"/>
      <c r="QEJ809" s="49"/>
      <c r="QEK809" s="49"/>
      <c r="QEL809" s="49"/>
      <c r="QEM809" s="49"/>
      <c r="QEN809" s="49"/>
      <c r="QEO809" s="49"/>
      <c r="QEP809" s="49"/>
      <c r="QEQ809" s="49"/>
      <c r="QER809" s="49"/>
      <c r="QES809" s="49"/>
      <c r="QET809" s="49"/>
      <c r="QEU809" s="49"/>
      <c r="QEV809" s="49"/>
      <c r="QEW809" s="49"/>
      <c r="QEX809" s="49"/>
      <c r="QEY809" s="49"/>
      <c r="QEZ809" s="49"/>
      <c r="QFA809" s="49"/>
      <c r="QFB809" s="49"/>
      <c r="QFC809" s="49"/>
      <c r="QFD809" s="49"/>
      <c r="QFE809" s="49"/>
      <c r="QFF809" s="49"/>
      <c r="QFG809" s="49"/>
      <c r="QFH809" s="49"/>
      <c r="QFI809" s="49"/>
      <c r="QFJ809" s="49"/>
      <c r="QFK809" s="49"/>
      <c r="QFL809" s="49"/>
      <c r="QFM809" s="49"/>
      <c r="QFN809" s="49"/>
      <c r="QFO809" s="49"/>
      <c r="QFP809" s="49"/>
      <c r="QFQ809" s="49"/>
      <c r="QFR809" s="49"/>
      <c r="QFS809" s="49"/>
      <c r="QFT809" s="49"/>
      <c r="QFU809" s="49"/>
      <c r="QFV809" s="49"/>
      <c r="QFW809" s="49"/>
      <c r="QFX809" s="49"/>
      <c r="QFY809" s="49"/>
      <c r="QFZ809" s="49"/>
      <c r="QGA809" s="49"/>
      <c r="QGB809" s="49"/>
      <c r="QGC809" s="49"/>
      <c r="QGD809" s="49"/>
      <c r="QGE809" s="49"/>
      <c r="QGF809" s="49"/>
      <c r="QGG809" s="49"/>
      <c r="QGH809" s="49"/>
      <c r="QGI809" s="49"/>
      <c r="QGJ809" s="49"/>
      <c r="QGK809" s="49"/>
      <c r="QGL809" s="49"/>
      <c r="QGM809" s="49"/>
      <c r="QGN809" s="49"/>
      <c r="QGO809" s="49"/>
      <c r="QGP809" s="49"/>
      <c r="QGQ809" s="49"/>
      <c r="QGR809" s="49"/>
      <c r="QGS809" s="49"/>
      <c r="QGT809" s="49"/>
      <c r="QGU809" s="49"/>
      <c r="QGV809" s="49"/>
      <c r="QGW809" s="49"/>
      <c r="QGX809" s="49"/>
      <c r="QGY809" s="49"/>
      <c r="QGZ809" s="49"/>
      <c r="QHA809" s="49"/>
      <c r="QHB809" s="49"/>
      <c r="QHC809" s="49"/>
      <c r="QHD809" s="49"/>
      <c r="QHE809" s="49"/>
      <c r="QHF809" s="49"/>
      <c r="QHG809" s="49"/>
      <c r="QHH809" s="49"/>
      <c r="QHI809" s="49"/>
      <c r="QHJ809" s="49"/>
      <c r="QHK809" s="49"/>
      <c r="QHL809" s="49"/>
      <c r="QHM809" s="49"/>
      <c r="QHN809" s="49"/>
      <c r="QHO809" s="49"/>
      <c r="QHP809" s="49"/>
      <c r="QHQ809" s="49"/>
      <c r="QHR809" s="49"/>
      <c r="QHS809" s="49"/>
      <c r="QHT809" s="49"/>
      <c r="QHU809" s="49"/>
      <c r="QHV809" s="49"/>
      <c r="QHW809" s="49"/>
      <c r="QHX809" s="49"/>
      <c r="QHY809" s="49"/>
      <c r="QHZ809" s="49"/>
      <c r="QIA809" s="49"/>
      <c r="QIB809" s="49"/>
      <c r="QIC809" s="49"/>
      <c r="QID809" s="49"/>
      <c r="QIE809" s="49"/>
      <c r="QIF809" s="49"/>
      <c r="QIG809" s="49"/>
      <c r="QIH809" s="49"/>
      <c r="QII809" s="49"/>
      <c r="QIJ809" s="49"/>
      <c r="QIK809" s="49"/>
      <c r="QIL809" s="49"/>
      <c r="QIM809" s="49"/>
      <c r="QIN809" s="49"/>
      <c r="QIO809" s="49"/>
      <c r="QIP809" s="49"/>
      <c r="QIQ809" s="49"/>
      <c r="QIR809" s="49"/>
      <c r="QIS809" s="49"/>
      <c r="QIT809" s="49"/>
      <c r="QIU809" s="49"/>
      <c r="QIV809" s="49"/>
      <c r="QIW809" s="49"/>
      <c r="QIX809" s="49"/>
      <c r="QIY809" s="49"/>
      <c r="QIZ809" s="49"/>
      <c r="QJA809" s="49"/>
      <c r="QJB809" s="49"/>
      <c r="QJC809" s="49"/>
      <c r="QJD809" s="49"/>
      <c r="QJE809" s="49"/>
      <c r="QJF809" s="49"/>
      <c r="QJG809" s="49"/>
      <c r="QJH809" s="49"/>
      <c r="QJI809" s="49"/>
      <c r="QJJ809" s="49"/>
      <c r="QJK809" s="49"/>
      <c r="QJL809" s="49"/>
      <c r="QJM809" s="49"/>
      <c r="QJN809" s="49"/>
      <c r="QJO809" s="49"/>
      <c r="QJP809" s="49"/>
      <c r="QJQ809" s="49"/>
      <c r="QJR809" s="49"/>
      <c r="QJS809" s="49"/>
      <c r="QJT809" s="49"/>
      <c r="QJU809" s="49"/>
      <c r="QJV809" s="49"/>
      <c r="QJW809" s="49"/>
      <c r="QJX809" s="49"/>
      <c r="QJY809" s="49"/>
      <c r="QJZ809" s="49"/>
      <c r="QKA809" s="49"/>
      <c r="QKB809" s="49"/>
      <c r="QKC809" s="49"/>
      <c r="QKD809" s="49"/>
      <c r="QKE809" s="49"/>
      <c r="QKF809" s="49"/>
      <c r="QKG809" s="49"/>
      <c r="QKH809" s="49"/>
      <c r="QKI809" s="49"/>
      <c r="QKJ809" s="49"/>
      <c r="QKK809" s="49"/>
      <c r="QKL809" s="49"/>
      <c r="QKM809" s="49"/>
      <c r="QKN809" s="49"/>
      <c r="QKO809" s="49"/>
      <c r="QKP809" s="49"/>
      <c r="QKQ809" s="49"/>
      <c r="QKR809" s="49"/>
      <c r="QKS809" s="49"/>
      <c r="QKT809" s="49"/>
      <c r="QKU809" s="49"/>
      <c r="QKV809" s="49"/>
      <c r="QKW809" s="49"/>
      <c r="QKX809" s="49"/>
      <c r="QKY809" s="49"/>
      <c r="QKZ809" s="49"/>
      <c r="QLA809" s="49"/>
      <c r="QLB809" s="49"/>
      <c r="QLC809" s="49"/>
      <c r="QLD809" s="49"/>
      <c r="QLE809" s="49"/>
      <c r="QLF809" s="49"/>
      <c r="QLG809" s="49"/>
      <c r="QLH809" s="49"/>
      <c r="QLI809" s="49"/>
      <c r="QLJ809" s="49"/>
      <c r="QLK809" s="49"/>
      <c r="QLL809" s="49"/>
      <c r="QLM809" s="49"/>
      <c r="QLN809" s="49"/>
      <c r="QLO809" s="49"/>
      <c r="QLP809" s="49"/>
      <c r="QLQ809" s="49"/>
      <c r="QLR809" s="49"/>
      <c r="QLS809" s="49"/>
      <c r="QLT809" s="49"/>
      <c r="QLU809" s="49"/>
      <c r="QLV809" s="49"/>
      <c r="QLW809" s="49"/>
      <c r="QLX809" s="49"/>
      <c r="QLY809" s="49"/>
      <c r="QLZ809" s="49"/>
      <c r="QMA809" s="49"/>
      <c r="QMB809" s="49"/>
      <c r="QMC809" s="49"/>
      <c r="QMD809" s="49"/>
      <c r="QME809" s="49"/>
      <c r="QMF809" s="49"/>
      <c r="QMG809" s="49"/>
      <c r="QMH809" s="49"/>
      <c r="QMI809" s="49"/>
      <c r="QMJ809" s="49"/>
      <c r="QMK809" s="49"/>
      <c r="QML809" s="49"/>
      <c r="QMM809" s="49"/>
      <c r="QMN809" s="49"/>
      <c r="QMO809" s="49"/>
      <c r="QMP809" s="49"/>
      <c r="QMQ809" s="49"/>
      <c r="QMR809" s="49"/>
      <c r="QMS809" s="49"/>
      <c r="QMT809" s="49"/>
      <c r="QMU809" s="49"/>
      <c r="QMV809" s="49"/>
      <c r="QMW809" s="49"/>
      <c r="QMX809" s="49"/>
      <c r="QMY809" s="49"/>
      <c r="QMZ809" s="49"/>
      <c r="QNA809" s="49"/>
      <c r="QNB809" s="49"/>
      <c r="QNC809" s="49"/>
      <c r="QND809" s="49"/>
      <c r="QNE809" s="49"/>
      <c r="QNF809" s="49"/>
      <c r="QNG809" s="49"/>
      <c r="QNH809" s="49"/>
      <c r="QNI809" s="49"/>
      <c r="QNJ809" s="49"/>
      <c r="QNK809" s="49"/>
      <c r="QNL809" s="49"/>
      <c r="QNM809" s="49"/>
      <c r="QNN809" s="49"/>
      <c r="QNO809" s="49"/>
      <c r="QNP809" s="49"/>
      <c r="QNQ809" s="49"/>
      <c r="QNR809" s="49"/>
      <c r="QNS809" s="49"/>
      <c r="QNT809" s="49"/>
      <c r="QNU809" s="49"/>
      <c r="QNV809" s="49"/>
      <c r="QNW809" s="49"/>
      <c r="QNX809" s="49"/>
      <c r="QNY809" s="49"/>
      <c r="QNZ809" s="49"/>
      <c r="QOA809" s="49"/>
      <c r="QOB809" s="49"/>
      <c r="QOC809" s="49"/>
      <c r="QOD809" s="49"/>
      <c r="QOE809" s="49"/>
      <c r="QOF809" s="49"/>
      <c r="QOG809" s="49"/>
      <c r="QOH809" s="49"/>
      <c r="QOI809" s="49"/>
      <c r="QOJ809" s="49"/>
      <c r="QOK809" s="49"/>
      <c r="QOL809" s="49"/>
      <c r="QOM809" s="49"/>
      <c r="QON809" s="49"/>
      <c r="QOO809" s="49"/>
      <c r="QOP809" s="49"/>
      <c r="QOQ809" s="49"/>
      <c r="QOR809" s="49"/>
      <c r="QOS809" s="49"/>
      <c r="QOT809" s="49"/>
      <c r="QOU809" s="49"/>
      <c r="QOV809" s="49"/>
      <c r="QOW809" s="49"/>
      <c r="QOX809" s="49"/>
      <c r="QOY809" s="49"/>
      <c r="QOZ809" s="49"/>
      <c r="QPA809" s="49"/>
      <c r="QPB809" s="49"/>
      <c r="QPC809" s="49"/>
      <c r="QPD809" s="49"/>
      <c r="QPE809" s="49"/>
      <c r="QPF809" s="49"/>
      <c r="QPG809" s="49"/>
      <c r="QPH809" s="49"/>
      <c r="QPI809" s="49"/>
      <c r="QPJ809" s="49"/>
      <c r="QPK809" s="49"/>
      <c r="QPL809" s="49"/>
      <c r="QPM809" s="49"/>
      <c r="QPN809" s="49"/>
      <c r="QPO809" s="49"/>
      <c r="QPP809" s="49"/>
      <c r="QPQ809" s="49"/>
      <c r="QPR809" s="49"/>
      <c r="QPS809" s="49"/>
      <c r="QPT809" s="49"/>
      <c r="QPU809" s="49"/>
      <c r="QPV809" s="49"/>
      <c r="QPW809" s="49"/>
      <c r="QPX809" s="49"/>
      <c r="QPY809" s="49"/>
      <c r="QPZ809" s="49"/>
      <c r="QQA809" s="49"/>
      <c r="QQB809" s="49"/>
      <c r="QQC809" s="49"/>
      <c r="QQD809" s="49"/>
      <c r="QQE809" s="49"/>
      <c r="QQF809" s="49"/>
      <c r="QQG809" s="49"/>
      <c r="QQH809" s="49"/>
      <c r="QQI809" s="49"/>
      <c r="QQJ809" s="49"/>
      <c r="QQK809" s="49"/>
      <c r="QQL809" s="49"/>
      <c r="QQM809" s="49"/>
      <c r="QQN809" s="49"/>
      <c r="QQO809" s="49"/>
      <c r="QQP809" s="49"/>
      <c r="QQQ809" s="49"/>
      <c r="QQR809" s="49"/>
      <c r="QQS809" s="49"/>
      <c r="QQT809" s="49"/>
      <c r="QQU809" s="49"/>
      <c r="QQV809" s="49"/>
      <c r="QQW809" s="49"/>
      <c r="QQX809" s="49"/>
      <c r="QQY809" s="49"/>
      <c r="QQZ809" s="49"/>
      <c r="QRA809" s="49"/>
      <c r="QRB809" s="49"/>
      <c r="QRC809" s="49"/>
      <c r="QRD809" s="49"/>
      <c r="QRE809" s="49"/>
      <c r="QRF809" s="49"/>
      <c r="QRG809" s="49"/>
      <c r="QRH809" s="49"/>
      <c r="QRI809" s="49"/>
      <c r="QRJ809" s="49"/>
      <c r="QRK809" s="49"/>
      <c r="QRL809" s="49"/>
      <c r="QRM809" s="49"/>
      <c r="QRN809" s="49"/>
      <c r="QRO809" s="49"/>
      <c r="QRP809" s="49"/>
      <c r="QRQ809" s="49"/>
      <c r="QRR809" s="49"/>
      <c r="QRS809" s="49"/>
      <c r="QRT809" s="49"/>
      <c r="QRU809" s="49"/>
      <c r="QRV809" s="49"/>
      <c r="QRW809" s="49"/>
      <c r="QRX809" s="49"/>
      <c r="QRY809" s="49"/>
      <c r="QRZ809" s="49"/>
      <c r="QSA809" s="49"/>
      <c r="QSB809" s="49"/>
      <c r="QSC809" s="49"/>
      <c r="QSD809" s="49"/>
      <c r="QSE809" s="49"/>
      <c r="QSF809" s="49"/>
      <c r="QSG809" s="49"/>
      <c r="QSH809" s="49"/>
      <c r="QSI809" s="49"/>
      <c r="QSJ809" s="49"/>
      <c r="QSK809" s="49"/>
      <c r="QSL809" s="49"/>
      <c r="QSM809" s="49"/>
      <c r="QSN809" s="49"/>
      <c r="QSO809" s="49"/>
      <c r="QSP809" s="49"/>
      <c r="QSQ809" s="49"/>
      <c r="QSR809" s="49"/>
      <c r="QSS809" s="49"/>
      <c r="QST809" s="49"/>
      <c r="QSU809" s="49"/>
      <c r="QSV809" s="49"/>
      <c r="QSW809" s="49"/>
      <c r="QSX809" s="49"/>
      <c r="QSY809" s="49"/>
      <c r="QSZ809" s="49"/>
      <c r="QTA809" s="49"/>
      <c r="QTB809" s="49"/>
      <c r="QTC809" s="49"/>
      <c r="QTD809" s="49"/>
      <c r="QTE809" s="49"/>
      <c r="QTF809" s="49"/>
      <c r="QTG809" s="49"/>
      <c r="QTH809" s="49"/>
      <c r="QTI809" s="49"/>
      <c r="QTJ809" s="49"/>
      <c r="QTK809" s="49"/>
      <c r="QTL809" s="49"/>
      <c r="QTM809" s="49"/>
      <c r="QTN809" s="49"/>
      <c r="QTO809" s="49"/>
      <c r="QTP809" s="49"/>
      <c r="QTQ809" s="49"/>
      <c r="QTR809" s="49"/>
      <c r="QTS809" s="49"/>
      <c r="QTT809" s="49"/>
      <c r="QTU809" s="49"/>
      <c r="QTV809" s="49"/>
      <c r="QTW809" s="49"/>
      <c r="QTX809" s="49"/>
      <c r="QTY809" s="49"/>
      <c r="QTZ809" s="49"/>
      <c r="QUA809" s="49"/>
      <c r="QUB809" s="49"/>
      <c r="QUC809" s="49"/>
      <c r="QUD809" s="49"/>
      <c r="QUE809" s="49"/>
      <c r="QUF809" s="49"/>
      <c r="QUG809" s="49"/>
      <c r="QUH809" s="49"/>
      <c r="QUI809" s="49"/>
      <c r="QUJ809" s="49"/>
      <c r="QUK809" s="49"/>
      <c r="QUL809" s="49"/>
      <c r="QUM809" s="49"/>
      <c r="QUN809" s="49"/>
      <c r="QUO809" s="49"/>
      <c r="QUP809" s="49"/>
      <c r="QUQ809" s="49"/>
      <c r="QUR809" s="49"/>
      <c r="QUS809" s="49"/>
      <c r="QUT809" s="49"/>
      <c r="QUU809" s="49"/>
      <c r="QUV809" s="49"/>
      <c r="QUW809" s="49"/>
      <c r="QUX809" s="49"/>
      <c r="QUY809" s="49"/>
      <c r="QUZ809" s="49"/>
      <c r="QVA809" s="49"/>
      <c r="QVB809" s="49"/>
      <c r="QVC809" s="49"/>
      <c r="QVD809" s="49"/>
      <c r="QVE809" s="49"/>
      <c r="QVF809" s="49"/>
      <c r="QVG809" s="49"/>
      <c r="QVH809" s="49"/>
      <c r="QVI809" s="49"/>
      <c r="QVJ809" s="49"/>
      <c r="QVK809" s="49"/>
      <c r="QVL809" s="49"/>
      <c r="QVM809" s="49"/>
      <c r="QVN809" s="49"/>
      <c r="QVO809" s="49"/>
      <c r="QVP809" s="49"/>
      <c r="QVQ809" s="49"/>
      <c r="QVR809" s="49"/>
      <c r="QVS809" s="49"/>
      <c r="QVT809" s="49"/>
      <c r="QVU809" s="49"/>
      <c r="QVV809" s="49"/>
      <c r="QVW809" s="49"/>
      <c r="QVX809" s="49"/>
      <c r="QVY809" s="49"/>
      <c r="QVZ809" s="49"/>
      <c r="QWA809" s="49"/>
      <c r="QWB809" s="49"/>
      <c r="QWC809" s="49"/>
      <c r="QWD809" s="49"/>
      <c r="QWE809" s="49"/>
      <c r="QWF809" s="49"/>
      <c r="QWG809" s="49"/>
      <c r="QWH809" s="49"/>
      <c r="QWI809" s="49"/>
      <c r="QWJ809" s="49"/>
      <c r="QWK809" s="49"/>
      <c r="QWL809" s="49"/>
      <c r="QWM809" s="49"/>
      <c r="QWN809" s="49"/>
      <c r="QWO809" s="49"/>
      <c r="QWP809" s="49"/>
      <c r="QWQ809" s="49"/>
      <c r="QWR809" s="49"/>
      <c r="QWS809" s="49"/>
      <c r="QWT809" s="49"/>
      <c r="QWU809" s="49"/>
      <c r="QWV809" s="49"/>
      <c r="QWW809" s="49"/>
      <c r="QWX809" s="49"/>
      <c r="QWY809" s="49"/>
      <c r="QWZ809" s="49"/>
      <c r="QXA809" s="49"/>
      <c r="QXB809" s="49"/>
      <c r="QXC809" s="49"/>
      <c r="QXD809" s="49"/>
      <c r="QXE809" s="49"/>
      <c r="QXF809" s="49"/>
      <c r="QXG809" s="49"/>
      <c r="QXH809" s="49"/>
      <c r="QXI809" s="49"/>
      <c r="QXJ809" s="49"/>
      <c r="QXK809" s="49"/>
      <c r="QXL809" s="49"/>
      <c r="QXM809" s="49"/>
      <c r="QXN809" s="49"/>
      <c r="QXO809" s="49"/>
      <c r="QXP809" s="49"/>
      <c r="QXQ809" s="49"/>
      <c r="QXR809" s="49"/>
      <c r="QXS809" s="49"/>
      <c r="QXT809" s="49"/>
      <c r="QXU809" s="49"/>
      <c r="QXV809" s="49"/>
      <c r="QXW809" s="49"/>
      <c r="QXX809" s="49"/>
      <c r="QXY809" s="49"/>
      <c r="QXZ809" s="49"/>
      <c r="QYA809" s="49"/>
      <c r="QYB809" s="49"/>
      <c r="QYC809" s="49"/>
      <c r="QYD809" s="49"/>
      <c r="QYE809" s="49"/>
      <c r="QYF809" s="49"/>
      <c r="QYG809" s="49"/>
      <c r="QYH809" s="49"/>
      <c r="QYI809" s="49"/>
      <c r="QYJ809" s="49"/>
      <c r="QYK809" s="49"/>
      <c r="QYL809" s="49"/>
      <c r="QYM809" s="49"/>
      <c r="QYN809" s="49"/>
      <c r="QYO809" s="49"/>
      <c r="QYP809" s="49"/>
      <c r="QYQ809" s="49"/>
      <c r="QYR809" s="49"/>
      <c r="QYS809" s="49"/>
      <c r="QYT809" s="49"/>
      <c r="QYU809" s="49"/>
      <c r="QYV809" s="49"/>
      <c r="QYW809" s="49"/>
      <c r="QYX809" s="49"/>
      <c r="QYY809" s="49"/>
      <c r="QYZ809" s="49"/>
      <c r="QZA809" s="49"/>
      <c r="QZB809" s="49"/>
      <c r="QZC809" s="49"/>
      <c r="QZD809" s="49"/>
      <c r="QZE809" s="49"/>
      <c r="QZF809" s="49"/>
      <c r="QZG809" s="49"/>
      <c r="QZH809" s="49"/>
      <c r="QZI809" s="49"/>
      <c r="QZJ809" s="49"/>
      <c r="QZK809" s="49"/>
      <c r="QZL809" s="49"/>
      <c r="QZM809" s="49"/>
      <c r="QZN809" s="49"/>
      <c r="QZO809" s="49"/>
      <c r="QZP809" s="49"/>
      <c r="QZQ809" s="49"/>
      <c r="QZR809" s="49"/>
      <c r="QZS809" s="49"/>
      <c r="QZT809" s="49"/>
      <c r="QZU809" s="49"/>
      <c r="QZV809" s="49"/>
      <c r="QZW809" s="49"/>
      <c r="QZX809" s="49"/>
      <c r="QZY809" s="49"/>
      <c r="QZZ809" s="49"/>
      <c r="RAA809" s="49"/>
      <c r="RAB809" s="49"/>
      <c r="RAC809" s="49"/>
      <c r="RAD809" s="49"/>
      <c r="RAE809" s="49"/>
      <c r="RAF809" s="49"/>
      <c r="RAG809" s="49"/>
      <c r="RAH809" s="49"/>
      <c r="RAI809" s="49"/>
      <c r="RAJ809" s="49"/>
      <c r="RAK809" s="49"/>
      <c r="RAL809" s="49"/>
      <c r="RAM809" s="49"/>
      <c r="RAN809" s="49"/>
      <c r="RAO809" s="49"/>
      <c r="RAP809" s="49"/>
      <c r="RAQ809" s="49"/>
      <c r="RAR809" s="49"/>
      <c r="RAS809" s="49"/>
      <c r="RAT809" s="49"/>
      <c r="RAU809" s="49"/>
      <c r="RAV809" s="49"/>
      <c r="RAW809" s="49"/>
      <c r="RAX809" s="49"/>
      <c r="RAY809" s="49"/>
      <c r="RAZ809" s="49"/>
      <c r="RBA809" s="49"/>
      <c r="RBB809" s="49"/>
      <c r="RBC809" s="49"/>
      <c r="RBD809" s="49"/>
      <c r="RBE809" s="49"/>
      <c r="RBF809" s="49"/>
      <c r="RBG809" s="49"/>
      <c r="RBH809" s="49"/>
      <c r="RBI809" s="49"/>
      <c r="RBJ809" s="49"/>
      <c r="RBK809" s="49"/>
      <c r="RBL809" s="49"/>
      <c r="RBM809" s="49"/>
      <c r="RBN809" s="49"/>
      <c r="RBO809" s="49"/>
      <c r="RBP809" s="49"/>
      <c r="RBQ809" s="49"/>
      <c r="RBR809" s="49"/>
      <c r="RBS809" s="49"/>
      <c r="RBT809" s="49"/>
      <c r="RBU809" s="49"/>
      <c r="RBV809" s="49"/>
      <c r="RBW809" s="49"/>
      <c r="RBX809" s="49"/>
      <c r="RBY809" s="49"/>
      <c r="RBZ809" s="49"/>
      <c r="RCA809" s="49"/>
      <c r="RCB809" s="49"/>
      <c r="RCC809" s="49"/>
      <c r="RCD809" s="49"/>
      <c r="RCE809" s="49"/>
      <c r="RCF809" s="49"/>
      <c r="RCG809" s="49"/>
      <c r="RCH809" s="49"/>
      <c r="RCI809" s="49"/>
      <c r="RCJ809" s="49"/>
      <c r="RCK809" s="49"/>
      <c r="RCL809" s="49"/>
      <c r="RCM809" s="49"/>
      <c r="RCN809" s="49"/>
      <c r="RCO809" s="49"/>
      <c r="RCP809" s="49"/>
      <c r="RCQ809" s="49"/>
      <c r="RCR809" s="49"/>
      <c r="RCS809" s="49"/>
      <c r="RCT809" s="49"/>
      <c r="RCU809" s="49"/>
      <c r="RCV809" s="49"/>
      <c r="RCW809" s="49"/>
      <c r="RCX809" s="49"/>
      <c r="RCY809" s="49"/>
      <c r="RCZ809" s="49"/>
      <c r="RDA809" s="49"/>
      <c r="RDB809" s="49"/>
      <c r="RDC809" s="49"/>
      <c r="RDD809" s="49"/>
      <c r="RDE809" s="49"/>
      <c r="RDF809" s="49"/>
      <c r="RDG809" s="49"/>
      <c r="RDH809" s="49"/>
      <c r="RDI809" s="49"/>
      <c r="RDJ809" s="49"/>
      <c r="RDK809" s="49"/>
      <c r="RDL809" s="49"/>
      <c r="RDM809" s="49"/>
      <c r="RDN809" s="49"/>
      <c r="RDO809" s="49"/>
      <c r="RDP809" s="49"/>
      <c r="RDQ809" s="49"/>
      <c r="RDR809" s="49"/>
      <c r="RDS809" s="49"/>
      <c r="RDT809" s="49"/>
      <c r="RDU809" s="49"/>
      <c r="RDV809" s="49"/>
      <c r="RDW809" s="49"/>
      <c r="RDX809" s="49"/>
      <c r="RDY809" s="49"/>
      <c r="RDZ809" s="49"/>
      <c r="REA809" s="49"/>
      <c r="REB809" s="49"/>
      <c r="REC809" s="49"/>
      <c r="RED809" s="49"/>
      <c r="REE809" s="49"/>
      <c r="REF809" s="49"/>
      <c r="REG809" s="49"/>
      <c r="REH809" s="49"/>
      <c r="REI809" s="49"/>
      <c r="REJ809" s="49"/>
      <c r="REK809" s="49"/>
      <c r="REL809" s="49"/>
      <c r="REM809" s="49"/>
      <c r="REN809" s="49"/>
      <c r="REO809" s="49"/>
      <c r="REP809" s="49"/>
      <c r="REQ809" s="49"/>
      <c r="RER809" s="49"/>
      <c r="RES809" s="49"/>
      <c r="RET809" s="49"/>
      <c r="REU809" s="49"/>
      <c r="REV809" s="49"/>
      <c r="REW809" s="49"/>
      <c r="REX809" s="49"/>
      <c r="REY809" s="49"/>
      <c r="REZ809" s="49"/>
      <c r="RFA809" s="49"/>
      <c r="RFB809" s="49"/>
      <c r="RFC809" s="49"/>
      <c r="RFD809" s="49"/>
      <c r="RFE809" s="49"/>
      <c r="RFF809" s="49"/>
      <c r="RFG809" s="49"/>
      <c r="RFH809" s="49"/>
      <c r="RFI809" s="49"/>
      <c r="RFJ809" s="49"/>
      <c r="RFK809" s="49"/>
      <c r="RFL809" s="49"/>
      <c r="RFM809" s="49"/>
      <c r="RFN809" s="49"/>
      <c r="RFO809" s="49"/>
      <c r="RFP809" s="49"/>
      <c r="RFQ809" s="49"/>
      <c r="RFR809" s="49"/>
      <c r="RFS809" s="49"/>
      <c r="RFT809" s="49"/>
      <c r="RFU809" s="49"/>
      <c r="RFV809" s="49"/>
      <c r="RFW809" s="49"/>
      <c r="RFX809" s="49"/>
      <c r="RFY809" s="49"/>
      <c r="RFZ809" s="49"/>
      <c r="RGA809" s="49"/>
      <c r="RGB809" s="49"/>
      <c r="RGC809" s="49"/>
      <c r="RGD809" s="49"/>
      <c r="RGE809" s="49"/>
      <c r="RGF809" s="49"/>
      <c r="RGG809" s="49"/>
      <c r="RGH809" s="49"/>
      <c r="RGI809" s="49"/>
      <c r="RGJ809" s="49"/>
      <c r="RGK809" s="49"/>
      <c r="RGL809" s="49"/>
      <c r="RGM809" s="49"/>
      <c r="RGN809" s="49"/>
      <c r="RGO809" s="49"/>
      <c r="RGP809" s="49"/>
      <c r="RGQ809" s="49"/>
      <c r="RGR809" s="49"/>
      <c r="RGS809" s="49"/>
      <c r="RGT809" s="49"/>
      <c r="RGU809" s="49"/>
      <c r="RGV809" s="49"/>
      <c r="RGW809" s="49"/>
      <c r="RGX809" s="49"/>
      <c r="RGY809" s="49"/>
      <c r="RGZ809" s="49"/>
      <c r="RHA809" s="49"/>
      <c r="RHB809" s="49"/>
      <c r="RHC809" s="49"/>
      <c r="RHD809" s="49"/>
      <c r="RHE809" s="49"/>
      <c r="RHF809" s="49"/>
      <c r="RHG809" s="49"/>
      <c r="RHH809" s="49"/>
      <c r="RHI809" s="49"/>
      <c r="RHJ809" s="49"/>
      <c r="RHK809" s="49"/>
      <c r="RHL809" s="49"/>
      <c r="RHM809" s="49"/>
      <c r="RHN809" s="49"/>
      <c r="RHO809" s="49"/>
      <c r="RHP809" s="49"/>
      <c r="RHQ809" s="49"/>
      <c r="RHR809" s="49"/>
      <c r="RHS809" s="49"/>
      <c r="RHT809" s="49"/>
      <c r="RHU809" s="49"/>
      <c r="RHV809" s="49"/>
      <c r="RHW809" s="49"/>
      <c r="RHX809" s="49"/>
      <c r="RHY809" s="49"/>
      <c r="RHZ809" s="49"/>
      <c r="RIA809" s="49"/>
      <c r="RIB809" s="49"/>
      <c r="RIC809" s="49"/>
      <c r="RID809" s="49"/>
      <c r="RIE809" s="49"/>
      <c r="RIF809" s="49"/>
      <c r="RIG809" s="49"/>
      <c r="RIH809" s="49"/>
      <c r="RII809" s="49"/>
      <c r="RIJ809" s="49"/>
      <c r="RIK809" s="49"/>
      <c r="RIL809" s="49"/>
      <c r="RIM809" s="49"/>
      <c r="RIN809" s="49"/>
      <c r="RIO809" s="49"/>
      <c r="RIP809" s="49"/>
      <c r="RIQ809" s="49"/>
      <c r="RIR809" s="49"/>
      <c r="RIS809" s="49"/>
      <c r="RIT809" s="49"/>
      <c r="RIU809" s="49"/>
      <c r="RIV809" s="49"/>
      <c r="RIW809" s="49"/>
      <c r="RIX809" s="49"/>
      <c r="RIY809" s="49"/>
      <c r="RIZ809" s="49"/>
      <c r="RJA809" s="49"/>
      <c r="RJB809" s="49"/>
      <c r="RJC809" s="49"/>
      <c r="RJD809" s="49"/>
      <c r="RJE809" s="49"/>
      <c r="RJF809" s="49"/>
      <c r="RJG809" s="49"/>
      <c r="RJH809" s="49"/>
      <c r="RJI809" s="49"/>
      <c r="RJJ809" s="49"/>
      <c r="RJK809" s="49"/>
      <c r="RJL809" s="49"/>
      <c r="RJM809" s="49"/>
      <c r="RJN809" s="49"/>
      <c r="RJO809" s="49"/>
      <c r="RJP809" s="49"/>
      <c r="RJQ809" s="49"/>
      <c r="RJR809" s="49"/>
      <c r="RJS809" s="49"/>
      <c r="RJT809" s="49"/>
      <c r="RJU809" s="49"/>
      <c r="RJV809" s="49"/>
      <c r="RJW809" s="49"/>
      <c r="RJX809" s="49"/>
      <c r="RJY809" s="49"/>
      <c r="RJZ809" s="49"/>
      <c r="RKA809" s="49"/>
      <c r="RKB809" s="49"/>
      <c r="RKC809" s="49"/>
      <c r="RKD809" s="49"/>
      <c r="RKE809" s="49"/>
      <c r="RKF809" s="49"/>
      <c r="RKG809" s="49"/>
      <c r="RKH809" s="49"/>
      <c r="RKI809" s="49"/>
      <c r="RKJ809" s="49"/>
      <c r="RKK809" s="49"/>
      <c r="RKL809" s="49"/>
      <c r="RKM809" s="49"/>
      <c r="RKN809" s="49"/>
      <c r="RKO809" s="49"/>
      <c r="RKP809" s="49"/>
      <c r="RKQ809" s="49"/>
      <c r="RKR809" s="49"/>
      <c r="RKS809" s="49"/>
      <c r="RKT809" s="49"/>
      <c r="RKU809" s="49"/>
      <c r="RKV809" s="49"/>
      <c r="RKW809" s="49"/>
      <c r="RKX809" s="49"/>
      <c r="RKY809" s="49"/>
      <c r="RKZ809" s="49"/>
      <c r="RLA809" s="49"/>
      <c r="RLB809" s="49"/>
      <c r="RLC809" s="49"/>
      <c r="RLD809" s="49"/>
      <c r="RLE809" s="49"/>
      <c r="RLF809" s="49"/>
      <c r="RLG809" s="49"/>
      <c r="RLH809" s="49"/>
      <c r="RLI809" s="49"/>
      <c r="RLJ809" s="49"/>
      <c r="RLK809" s="49"/>
      <c r="RLL809" s="49"/>
      <c r="RLM809" s="49"/>
      <c r="RLN809" s="49"/>
      <c r="RLO809" s="49"/>
      <c r="RLP809" s="49"/>
      <c r="RLQ809" s="49"/>
      <c r="RLR809" s="49"/>
      <c r="RLS809" s="49"/>
      <c r="RLT809" s="49"/>
      <c r="RLU809" s="49"/>
      <c r="RLV809" s="49"/>
      <c r="RLW809" s="49"/>
      <c r="RLX809" s="49"/>
      <c r="RLY809" s="49"/>
      <c r="RLZ809" s="49"/>
      <c r="RMA809" s="49"/>
      <c r="RMB809" s="49"/>
      <c r="RMC809" s="49"/>
      <c r="RMD809" s="49"/>
      <c r="RME809" s="49"/>
      <c r="RMF809" s="49"/>
      <c r="RMG809" s="49"/>
      <c r="RMH809" s="49"/>
      <c r="RMI809" s="49"/>
      <c r="RMJ809" s="49"/>
      <c r="RMK809" s="49"/>
      <c r="RML809" s="49"/>
      <c r="RMM809" s="49"/>
      <c r="RMN809" s="49"/>
      <c r="RMO809" s="49"/>
      <c r="RMP809" s="49"/>
      <c r="RMQ809" s="49"/>
      <c r="RMR809" s="49"/>
      <c r="RMS809" s="49"/>
      <c r="RMT809" s="49"/>
      <c r="RMU809" s="49"/>
      <c r="RMV809" s="49"/>
      <c r="RMW809" s="49"/>
      <c r="RMX809" s="49"/>
      <c r="RMY809" s="49"/>
      <c r="RMZ809" s="49"/>
      <c r="RNA809" s="49"/>
      <c r="RNB809" s="49"/>
      <c r="RNC809" s="49"/>
      <c r="RND809" s="49"/>
      <c r="RNE809" s="49"/>
      <c r="RNF809" s="49"/>
      <c r="RNG809" s="49"/>
      <c r="RNH809" s="49"/>
      <c r="RNI809" s="49"/>
      <c r="RNJ809" s="49"/>
      <c r="RNK809" s="49"/>
      <c r="RNL809" s="49"/>
      <c r="RNM809" s="49"/>
      <c r="RNN809" s="49"/>
      <c r="RNO809" s="49"/>
      <c r="RNP809" s="49"/>
      <c r="RNQ809" s="49"/>
      <c r="RNR809" s="49"/>
      <c r="RNS809" s="49"/>
      <c r="RNT809" s="49"/>
      <c r="RNU809" s="49"/>
      <c r="RNV809" s="49"/>
      <c r="RNW809" s="49"/>
      <c r="RNX809" s="49"/>
      <c r="RNY809" s="49"/>
      <c r="RNZ809" s="49"/>
      <c r="ROA809" s="49"/>
      <c r="ROB809" s="49"/>
      <c r="ROC809" s="49"/>
      <c r="ROD809" s="49"/>
      <c r="ROE809" s="49"/>
      <c r="ROF809" s="49"/>
      <c r="ROG809" s="49"/>
      <c r="ROH809" s="49"/>
      <c r="ROI809" s="49"/>
      <c r="ROJ809" s="49"/>
      <c r="ROK809" s="49"/>
      <c r="ROL809" s="49"/>
      <c r="ROM809" s="49"/>
      <c r="RON809" s="49"/>
      <c r="ROO809" s="49"/>
      <c r="ROP809" s="49"/>
      <c r="ROQ809" s="49"/>
      <c r="ROR809" s="49"/>
      <c r="ROS809" s="49"/>
      <c r="ROT809" s="49"/>
      <c r="ROU809" s="49"/>
      <c r="ROV809" s="49"/>
      <c r="ROW809" s="49"/>
      <c r="ROX809" s="49"/>
      <c r="ROY809" s="49"/>
      <c r="ROZ809" s="49"/>
      <c r="RPA809" s="49"/>
      <c r="RPB809" s="49"/>
      <c r="RPC809" s="49"/>
      <c r="RPD809" s="49"/>
      <c r="RPE809" s="49"/>
      <c r="RPF809" s="49"/>
      <c r="RPG809" s="49"/>
      <c r="RPH809" s="49"/>
      <c r="RPI809" s="49"/>
      <c r="RPJ809" s="49"/>
      <c r="RPK809" s="49"/>
      <c r="RPL809" s="49"/>
      <c r="RPM809" s="49"/>
      <c r="RPN809" s="49"/>
      <c r="RPO809" s="49"/>
      <c r="RPP809" s="49"/>
      <c r="RPQ809" s="49"/>
      <c r="RPR809" s="49"/>
      <c r="RPS809" s="49"/>
      <c r="RPT809" s="49"/>
      <c r="RPU809" s="49"/>
      <c r="RPV809" s="49"/>
      <c r="RPW809" s="49"/>
      <c r="RPX809" s="49"/>
      <c r="RPY809" s="49"/>
      <c r="RPZ809" s="49"/>
      <c r="RQA809" s="49"/>
      <c r="RQB809" s="49"/>
      <c r="RQC809" s="49"/>
      <c r="RQD809" s="49"/>
      <c r="RQE809" s="49"/>
      <c r="RQF809" s="49"/>
      <c r="RQG809" s="49"/>
      <c r="RQH809" s="49"/>
      <c r="RQI809" s="49"/>
      <c r="RQJ809" s="49"/>
      <c r="RQK809" s="49"/>
      <c r="RQL809" s="49"/>
      <c r="RQM809" s="49"/>
      <c r="RQN809" s="49"/>
      <c r="RQO809" s="49"/>
      <c r="RQP809" s="49"/>
      <c r="RQQ809" s="49"/>
      <c r="RQR809" s="49"/>
      <c r="RQS809" s="49"/>
      <c r="RQT809" s="49"/>
      <c r="RQU809" s="49"/>
      <c r="RQV809" s="49"/>
      <c r="RQW809" s="49"/>
      <c r="RQX809" s="49"/>
      <c r="RQY809" s="49"/>
      <c r="RQZ809" s="49"/>
      <c r="RRA809" s="49"/>
      <c r="RRB809" s="49"/>
      <c r="RRC809" s="49"/>
      <c r="RRD809" s="49"/>
      <c r="RRE809" s="49"/>
      <c r="RRF809" s="49"/>
      <c r="RRG809" s="49"/>
      <c r="RRH809" s="49"/>
      <c r="RRI809" s="49"/>
      <c r="RRJ809" s="49"/>
      <c r="RRK809" s="49"/>
      <c r="RRL809" s="49"/>
      <c r="RRM809" s="49"/>
      <c r="RRN809" s="49"/>
      <c r="RRO809" s="49"/>
      <c r="RRP809" s="49"/>
      <c r="RRQ809" s="49"/>
      <c r="RRR809" s="49"/>
      <c r="RRS809" s="49"/>
      <c r="RRT809" s="49"/>
      <c r="RRU809" s="49"/>
      <c r="RRV809" s="49"/>
      <c r="RRW809" s="49"/>
      <c r="RRX809" s="49"/>
      <c r="RRY809" s="49"/>
      <c r="RRZ809" s="49"/>
      <c r="RSA809" s="49"/>
      <c r="RSB809" s="49"/>
      <c r="RSC809" s="49"/>
      <c r="RSD809" s="49"/>
      <c r="RSE809" s="49"/>
      <c r="RSF809" s="49"/>
      <c r="RSG809" s="49"/>
      <c r="RSH809" s="49"/>
      <c r="RSI809" s="49"/>
      <c r="RSJ809" s="49"/>
      <c r="RSK809" s="49"/>
      <c r="RSL809" s="49"/>
      <c r="RSM809" s="49"/>
      <c r="RSN809" s="49"/>
      <c r="RSO809" s="49"/>
      <c r="RSP809" s="49"/>
      <c r="RSQ809" s="49"/>
      <c r="RSR809" s="49"/>
      <c r="RSS809" s="49"/>
      <c r="RST809" s="49"/>
      <c r="RSU809" s="49"/>
      <c r="RSV809" s="49"/>
      <c r="RSW809" s="49"/>
      <c r="RSX809" s="49"/>
      <c r="RSY809" s="49"/>
      <c r="RSZ809" s="49"/>
      <c r="RTA809" s="49"/>
      <c r="RTB809" s="49"/>
      <c r="RTC809" s="49"/>
      <c r="RTD809" s="49"/>
      <c r="RTE809" s="49"/>
      <c r="RTF809" s="49"/>
      <c r="RTG809" s="49"/>
      <c r="RTH809" s="49"/>
      <c r="RTI809" s="49"/>
      <c r="RTJ809" s="49"/>
      <c r="RTK809" s="49"/>
      <c r="RTL809" s="49"/>
      <c r="RTM809" s="49"/>
      <c r="RTN809" s="49"/>
      <c r="RTO809" s="49"/>
      <c r="RTP809" s="49"/>
      <c r="RTQ809" s="49"/>
      <c r="RTR809" s="49"/>
      <c r="RTS809" s="49"/>
      <c r="RTT809" s="49"/>
      <c r="RTU809" s="49"/>
      <c r="RTV809" s="49"/>
      <c r="RTW809" s="49"/>
      <c r="RTX809" s="49"/>
      <c r="RTY809" s="49"/>
      <c r="RTZ809" s="49"/>
      <c r="RUA809" s="49"/>
      <c r="RUB809" s="49"/>
      <c r="RUC809" s="49"/>
      <c r="RUD809" s="49"/>
      <c r="RUE809" s="49"/>
      <c r="RUF809" s="49"/>
      <c r="RUG809" s="49"/>
      <c r="RUH809" s="49"/>
      <c r="RUI809" s="49"/>
      <c r="RUJ809" s="49"/>
      <c r="RUK809" s="49"/>
      <c r="RUL809" s="49"/>
      <c r="RUM809" s="49"/>
      <c r="RUN809" s="49"/>
      <c r="RUO809" s="49"/>
      <c r="RUP809" s="49"/>
      <c r="RUQ809" s="49"/>
      <c r="RUR809" s="49"/>
      <c r="RUS809" s="49"/>
      <c r="RUT809" s="49"/>
      <c r="RUU809" s="49"/>
      <c r="RUV809" s="49"/>
      <c r="RUW809" s="49"/>
      <c r="RUX809" s="49"/>
      <c r="RUY809" s="49"/>
      <c r="RUZ809" s="49"/>
      <c r="RVA809" s="49"/>
      <c r="RVB809" s="49"/>
      <c r="RVC809" s="49"/>
      <c r="RVD809" s="49"/>
      <c r="RVE809" s="49"/>
      <c r="RVF809" s="49"/>
      <c r="RVG809" s="49"/>
      <c r="RVH809" s="49"/>
      <c r="RVI809" s="49"/>
      <c r="RVJ809" s="49"/>
      <c r="RVK809" s="49"/>
      <c r="RVL809" s="49"/>
      <c r="RVM809" s="49"/>
      <c r="RVN809" s="49"/>
      <c r="RVO809" s="49"/>
      <c r="RVP809" s="49"/>
      <c r="RVQ809" s="49"/>
      <c r="RVR809" s="49"/>
      <c r="RVS809" s="49"/>
      <c r="RVT809" s="49"/>
      <c r="RVU809" s="49"/>
      <c r="RVV809" s="49"/>
      <c r="RVW809" s="49"/>
      <c r="RVX809" s="49"/>
      <c r="RVY809" s="49"/>
      <c r="RVZ809" s="49"/>
      <c r="RWA809" s="49"/>
      <c r="RWB809" s="49"/>
      <c r="RWC809" s="49"/>
      <c r="RWD809" s="49"/>
      <c r="RWE809" s="49"/>
      <c r="RWF809" s="49"/>
      <c r="RWG809" s="49"/>
      <c r="RWH809" s="49"/>
      <c r="RWI809" s="49"/>
      <c r="RWJ809" s="49"/>
      <c r="RWK809" s="49"/>
      <c r="RWL809" s="49"/>
      <c r="RWM809" s="49"/>
      <c r="RWN809" s="49"/>
      <c r="RWO809" s="49"/>
      <c r="RWP809" s="49"/>
      <c r="RWQ809" s="49"/>
      <c r="RWR809" s="49"/>
      <c r="RWS809" s="49"/>
      <c r="RWT809" s="49"/>
      <c r="RWU809" s="49"/>
      <c r="RWV809" s="49"/>
      <c r="RWW809" s="49"/>
      <c r="RWX809" s="49"/>
      <c r="RWY809" s="49"/>
      <c r="RWZ809" s="49"/>
      <c r="RXA809" s="49"/>
      <c r="RXB809" s="49"/>
      <c r="RXC809" s="49"/>
      <c r="RXD809" s="49"/>
      <c r="RXE809" s="49"/>
      <c r="RXF809" s="49"/>
      <c r="RXG809" s="49"/>
      <c r="RXH809" s="49"/>
      <c r="RXI809" s="49"/>
      <c r="RXJ809" s="49"/>
      <c r="RXK809" s="49"/>
      <c r="RXL809" s="49"/>
      <c r="RXM809" s="49"/>
      <c r="RXN809" s="49"/>
      <c r="RXO809" s="49"/>
      <c r="RXP809" s="49"/>
      <c r="RXQ809" s="49"/>
      <c r="RXR809" s="49"/>
      <c r="RXS809" s="49"/>
      <c r="RXT809" s="49"/>
      <c r="RXU809" s="49"/>
      <c r="RXV809" s="49"/>
      <c r="RXW809" s="49"/>
      <c r="RXX809" s="49"/>
      <c r="RXY809" s="49"/>
      <c r="RXZ809" s="49"/>
      <c r="RYA809" s="49"/>
      <c r="RYB809" s="49"/>
      <c r="RYC809" s="49"/>
      <c r="RYD809" s="49"/>
      <c r="RYE809" s="49"/>
      <c r="RYF809" s="49"/>
      <c r="RYG809" s="49"/>
      <c r="RYH809" s="49"/>
      <c r="RYI809" s="49"/>
      <c r="RYJ809" s="49"/>
      <c r="RYK809" s="49"/>
      <c r="RYL809" s="49"/>
      <c r="RYM809" s="49"/>
      <c r="RYN809" s="49"/>
      <c r="RYO809" s="49"/>
      <c r="RYP809" s="49"/>
      <c r="RYQ809" s="49"/>
      <c r="RYR809" s="49"/>
      <c r="RYS809" s="49"/>
      <c r="RYT809" s="49"/>
      <c r="RYU809" s="49"/>
      <c r="RYV809" s="49"/>
      <c r="RYW809" s="49"/>
      <c r="RYX809" s="49"/>
      <c r="RYY809" s="49"/>
      <c r="RYZ809" s="49"/>
      <c r="RZA809" s="49"/>
      <c r="RZB809" s="49"/>
      <c r="RZC809" s="49"/>
      <c r="RZD809" s="49"/>
      <c r="RZE809" s="49"/>
      <c r="RZF809" s="49"/>
      <c r="RZG809" s="49"/>
      <c r="RZH809" s="49"/>
      <c r="RZI809" s="49"/>
      <c r="RZJ809" s="49"/>
      <c r="RZK809" s="49"/>
      <c r="RZL809" s="49"/>
      <c r="RZM809" s="49"/>
      <c r="RZN809" s="49"/>
      <c r="RZO809" s="49"/>
      <c r="RZP809" s="49"/>
      <c r="RZQ809" s="49"/>
      <c r="RZR809" s="49"/>
      <c r="RZS809" s="49"/>
      <c r="RZT809" s="49"/>
      <c r="RZU809" s="49"/>
      <c r="RZV809" s="49"/>
      <c r="RZW809" s="49"/>
      <c r="RZX809" s="49"/>
      <c r="RZY809" s="49"/>
      <c r="RZZ809" s="49"/>
      <c r="SAA809" s="49"/>
      <c r="SAB809" s="49"/>
      <c r="SAC809" s="49"/>
      <c r="SAD809" s="49"/>
      <c r="SAE809" s="49"/>
      <c r="SAF809" s="49"/>
      <c r="SAG809" s="49"/>
      <c r="SAH809" s="49"/>
      <c r="SAI809" s="49"/>
      <c r="SAJ809" s="49"/>
      <c r="SAK809" s="49"/>
      <c r="SAL809" s="49"/>
      <c r="SAM809" s="49"/>
      <c r="SAN809" s="49"/>
      <c r="SAO809" s="49"/>
      <c r="SAP809" s="49"/>
      <c r="SAQ809" s="49"/>
      <c r="SAR809" s="49"/>
      <c r="SAS809" s="49"/>
      <c r="SAT809" s="49"/>
      <c r="SAU809" s="49"/>
      <c r="SAV809" s="49"/>
      <c r="SAW809" s="49"/>
      <c r="SAX809" s="49"/>
      <c r="SAY809" s="49"/>
      <c r="SAZ809" s="49"/>
      <c r="SBA809" s="49"/>
      <c r="SBB809" s="49"/>
      <c r="SBC809" s="49"/>
      <c r="SBD809" s="49"/>
      <c r="SBE809" s="49"/>
      <c r="SBF809" s="49"/>
      <c r="SBG809" s="49"/>
      <c r="SBH809" s="49"/>
      <c r="SBI809" s="49"/>
      <c r="SBJ809" s="49"/>
      <c r="SBK809" s="49"/>
      <c r="SBL809" s="49"/>
      <c r="SBM809" s="49"/>
      <c r="SBN809" s="49"/>
      <c r="SBO809" s="49"/>
      <c r="SBP809" s="49"/>
      <c r="SBQ809" s="49"/>
      <c r="SBR809" s="49"/>
      <c r="SBS809" s="49"/>
      <c r="SBT809" s="49"/>
      <c r="SBU809" s="49"/>
      <c r="SBV809" s="49"/>
      <c r="SBW809" s="49"/>
      <c r="SBX809" s="49"/>
      <c r="SBY809" s="49"/>
      <c r="SBZ809" s="49"/>
      <c r="SCA809" s="49"/>
      <c r="SCB809" s="49"/>
      <c r="SCC809" s="49"/>
      <c r="SCD809" s="49"/>
      <c r="SCE809" s="49"/>
      <c r="SCF809" s="49"/>
      <c r="SCG809" s="49"/>
      <c r="SCH809" s="49"/>
      <c r="SCI809" s="49"/>
      <c r="SCJ809" s="49"/>
      <c r="SCK809" s="49"/>
      <c r="SCL809" s="49"/>
      <c r="SCM809" s="49"/>
      <c r="SCN809" s="49"/>
      <c r="SCO809" s="49"/>
      <c r="SCP809" s="49"/>
      <c r="SCQ809" s="49"/>
      <c r="SCR809" s="49"/>
      <c r="SCS809" s="49"/>
      <c r="SCT809" s="49"/>
      <c r="SCU809" s="49"/>
      <c r="SCV809" s="49"/>
      <c r="SCW809" s="49"/>
      <c r="SCX809" s="49"/>
      <c r="SCY809" s="49"/>
      <c r="SCZ809" s="49"/>
      <c r="SDA809" s="49"/>
      <c r="SDB809" s="49"/>
      <c r="SDC809" s="49"/>
      <c r="SDD809" s="49"/>
      <c r="SDE809" s="49"/>
      <c r="SDF809" s="49"/>
      <c r="SDG809" s="49"/>
      <c r="SDH809" s="49"/>
      <c r="SDI809" s="49"/>
      <c r="SDJ809" s="49"/>
      <c r="SDK809" s="49"/>
      <c r="SDL809" s="49"/>
      <c r="SDM809" s="49"/>
      <c r="SDN809" s="49"/>
      <c r="SDO809" s="49"/>
      <c r="SDP809" s="49"/>
      <c r="SDQ809" s="49"/>
      <c r="SDR809" s="49"/>
      <c r="SDS809" s="49"/>
      <c r="SDT809" s="49"/>
      <c r="SDU809" s="49"/>
      <c r="SDV809" s="49"/>
      <c r="SDW809" s="49"/>
      <c r="SDX809" s="49"/>
      <c r="SDY809" s="49"/>
      <c r="SDZ809" s="49"/>
      <c r="SEA809" s="49"/>
      <c r="SEB809" s="49"/>
      <c r="SEC809" s="49"/>
      <c r="SED809" s="49"/>
      <c r="SEE809" s="49"/>
      <c r="SEF809" s="49"/>
      <c r="SEG809" s="49"/>
      <c r="SEH809" s="49"/>
      <c r="SEI809" s="49"/>
      <c r="SEJ809" s="49"/>
      <c r="SEK809" s="49"/>
      <c r="SEL809" s="49"/>
      <c r="SEM809" s="49"/>
      <c r="SEN809" s="49"/>
      <c r="SEO809" s="49"/>
      <c r="SEP809" s="49"/>
      <c r="SEQ809" s="49"/>
      <c r="SER809" s="49"/>
      <c r="SES809" s="49"/>
      <c r="SET809" s="49"/>
      <c r="SEU809" s="49"/>
      <c r="SEV809" s="49"/>
      <c r="SEW809" s="49"/>
      <c r="SEX809" s="49"/>
      <c r="SEY809" s="49"/>
      <c r="SEZ809" s="49"/>
      <c r="SFA809" s="49"/>
      <c r="SFB809" s="49"/>
      <c r="SFC809" s="49"/>
      <c r="SFD809" s="49"/>
      <c r="SFE809" s="49"/>
      <c r="SFF809" s="49"/>
      <c r="SFG809" s="49"/>
      <c r="SFH809" s="49"/>
      <c r="SFI809" s="49"/>
      <c r="SFJ809" s="49"/>
      <c r="SFK809" s="49"/>
      <c r="SFL809" s="49"/>
      <c r="SFM809" s="49"/>
      <c r="SFN809" s="49"/>
      <c r="SFO809" s="49"/>
      <c r="SFP809" s="49"/>
      <c r="SFQ809" s="49"/>
      <c r="SFR809" s="49"/>
      <c r="SFS809" s="49"/>
      <c r="SFT809" s="49"/>
      <c r="SFU809" s="49"/>
      <c r="SFV809" s="49"/>
      <c r="SFW809" s="49"/>
      <c r="SFX809" s="49"/>
      <c r="SFY809" s="49"/>
      <c r="SFZ809" s="49"/>
      <c r="SGA809" s="49"/>
      <c r="SGB809" s="49"/>
      <c r="SGC809" s="49"/>
      <c r="SGD809" s="49"/>
      <c r="SGE809" s="49"/>
      <c r="SGF809" s="49"/>
      <c r="SGG809" s="49"/>
      <c r="SGH809" s="49"/>
      <c r="SGI809" s="49"/>
      <c r="SGJ809" s="49"/>
      <c r="SGK809" s="49"/>
      <c r="SGL809" s="49"/>
      <c r="SGM809" s="49"/>
      <c r="SGN809" s="49"/>
      <c r="SGO809" s="49"/>
      <c r="SGP809" s="49"/>
      <c r="SGQ809" s="49"/>
      <c r="SGR809" s="49"/>
      <c r="SGS809" s="49"/>
      <c r="SGT809" s="49"/>
      <c r="SGU809" s="49"/>
      <c r="SGV809" s="49"/>
      <c r="SGW809" s="49"/>
      <c r="SGX809" s="49"/>
      <c r="SGY809" s="49"/>
      <c r="SGZ809" s="49"/>
      <c r="SHA809" s="49"/>
      <c r="SHB809" s="49"/>
      <c r="SHC809" s="49"/>
      <c r="SHD809" s="49"/>
      <c r="SHE809" s="49"/>
      <c r="SHF809" s="49"/>
      <c r="SHG809" s="49"/>
      <c r="SHH809" s="49"/>
      <c r="SHI809" s="49"/>
      <c r="SHJ809" s="49"/>
      <c r="SHK809" s="49"/>
      <c r="SHL809" s="49"/>
      <c r="SHM809" s="49"/>
      <c r="SHN809" s="49"/>
      <c r="SHO809" s="49"/>
      <c r="SHP809" s="49"/>
      <c r="SHQ809" s="49"/>
      <c r="SHR809" s="49"/>
      <c r="SHS809" s="49"/>
      <c r="SHT809" s="49"/>
      <c r="SHU809" s="49"/>
      <c r="SHV809" s="49"/>
      <c r="SHW809" s="49"/>
      <c r="SHX809" s="49"/>
      <c r="SHY809" s="49"/>
      <c r="SHZ809" s="49"/>
      <c r="SIA809" s="49"/>
      <c r="SIB809" s="49"/>
      <c r="SIC809" s="49"/>
      <c r="SID809" s="49"/>
      <c r="SIE809" s="49"/>
      <c r="SIF809" s="49"/>
      <c r="SIG809" s="49"/>
      <c r="SIH809" s="49"/>
      <c r="SII809" s="49"/>
      <c r="SIJ809" s="49"/>
      <c r="SIK809" s="49"/>
      <c r="SIL809" s="49"/>
      <c r="SIM809" s="49"/>
      <c r="SIN809" s="49"/>
      <c r="SIO809" s="49"/>
      <c r="SIP809" s="49"/>
      <c r="SIQ809" s="49"/>
      <c r="SIR809" s="49"/>
      <c r="SIS809" s="49"/>
      <c r="SIT809" s="49"/>
      <c r="SIU809" s="49"/>
      <c r="SIV809" s="49"/>
      <c r="SIW809" s="49"/>
      <c r="SIX809" s="49"/>
      <c r="SIY809" s="49"/>
      <c r="SIZ809" s="49"/>
      <c r="SJA809" s="49"/>
      <c r="SJB809" s="49"/>
      <c r="SJC809" s="49"/>
      <c r="SJD809" s="49"/>
      <c r="SJE809" s="49"/>
      <c r="SJF809" s="49"/>
      <c r="SJG809" s="49"/>
      <c r="SJH809" s="49"/>
      <c r="SJI809" s="49"/>
      <c r="SJJ809" s="49"/>
      <c r="SJK809" s="49"/>
      <c r="SJL809" s="49"/>
      <c r="SJM809" s="49"/>
      <c r="SJN809" s="49"/>
      <c r="SJO809" s="49"/>
      <c r="SJP809" s="49"/>
      <c r="SJQ809" s="49"/>
      <c r="SJR809" s="49"/>
      <c r="SJS809" s="49"/>
      <c r="SJT809" s="49"/>
      <c r="SJU809" s="49"/>
      <c r="SJV809" s="49"/>
      <c r="SJW809" s="49"/>
      <c r="SJX809" s="49"/>
      <c r="SJY809" s="49"/>
      <c r="SJZ809" s="49"/>
      <c r="SKA809" s="49"/>
      <c r="SKB809" s="49"/>
      <c r="SKC809" s="49"/>
      <c r="SKD809" s="49"/>
      <c r="SKE809" s="49"/>
      <c r="SKF809" s="49"/>
      <c r="SKG809" s="49"/>
      <c r="SKH809" s="49"/>
      <c r="SKI809" s="49"/>
      <c r="SKJ809" s="49"/>
      <c r="SKK809" s="49"/>
      <c r="SKL809" s="49"/>
      <c r="SKM809" s="49"/>
      <c r="SKN809" s="49"/>
      <c r="SKO809" s="49"/>
      <c r="SKP809" s="49"/>
      <c r="SKQ809" s="49"/>
      <c r="SKR809" s="49"/>
      <c r="SKS809" s="49"/>
      <c r="SKT809" s="49"/>
      <c r="SKU809" s="49"/>
      <c r="SKV809" s="49"/>
      <c r="SKW809" s="49"/>
      <c r="SKX809" s="49"/>
      <c r="SKY809" s="49"/>
      <c r="SKZ809" s="49"/>
      <c r="SLA809" s="49"/>
      <c r="SLB809" s="49"/>
      <c r="SLC809" s="49"/>
      <c r="SLD809" s="49"/>
      <c r="SLE809" s="49"/>
      <c r="SLF809" s="49"/>
      <c r="SLG809" s="49"/>
      <c r="SLH809" s="49"/>
      <c r="SLI809" s="49"/>
      <c r="SLJ809" s="49"/>
      <c r="SLK809" s="49"/>
      <c r="SLL809" s="49"/>
      <c r="SLM809" s="49"/>
      <c r="SLN809" s="49"/>
      <c r="SLO809" s="49"/>
      <c r="SLP809" s="49"/>
      <c r="SLQ809" s="49"/>
      <c r="SLR809" s="49"/>
      <c r="SLS809" s="49"/>
      <c r="SLT809" s="49"/>
      <c r="SLU809" s="49"/>
      <c r="SLV809" s="49"/>
      <c r="SLW809" s="49"/>
      <c r="SLX809" s="49"/>
      <c r="SLY809" s="49"/>
      <c r="SLZ809" s="49"/>
      <c r="SMA809" s="49"/>
      <c r="SMB809" s="49"/>
      <c r="SMC809" s="49"/>
      <c r="SMD809" s="49"/>
      <c r="SME809" s="49"/>
      <c r="SMF809" s="49"/>
      <c r="SMG809" s="49"/>
      <c r="SMH809" s="49"/>
      <c r="SMI809" s="49"/>
      <c r="SMJ809" s="49"/>
      <c r="SMK809" s="49"/>
      <c r="SML809" s="49"/>
      <c r="SMM809" s="49"/>
      <c r="SMN809" s="49"/>
      <c r="SMO809" s="49"/>
      <c r="SMP809" s="49"/>
      <c r="SMQ809" s="49"/>
      <c r="SMR809" s="49"/>
      <c r="SMS809" s="49"/>
      <c r="SMT809" s="49"/>
      <c r="SMU809" s="49"/>
      <c r="SMV809" s="49"/>
      <c r="SMW809" s="49"/>
      <c r="SMX809" s="49"/>
      <c r="SMY809" s="49"/>
      <c r="SMZ809" s="49"/>
      <c r="SNA809" s="49"/>
      <c r="SNB809" s="49"/>
      <c r="SNC809" s="49"/>
      <c r="SND809" s="49"/>
      <c r="SNE809" s="49"/>
      <c r="SNF809" s="49"/>
      <c r="SNG809" s="49"/>
      <c r="SNH809" s="49"/>
      <c r="SNI809" s="49"/>
      <c r="SNJ809" s="49"/>
      <c r="SNK809" s="49"/>
      <c r="SNL809" s="49"/>
      <c r="SNM809" s="49"/>
      <c r="SNN809" s="49"/>
      <c r="SNO809" s="49"/>
      <c r="SNP809" s="49"/>
      <c r="SNQ809" s="49"/>
      <c r="SNR809" s="49"/>
      <c r="SNS809" s="49"/>
      <c r="SNT809" s="49"/>
      <c r="SNU809" s="49"/>
      <c r="SNV809" s="49"/>
      <c r="SNW809" s="49"/>
      <c r="SNX809" s="49"/>
      <c r="SNY809" s="49"/>
      <c r="SNZ809" s="49"/>
      <c r="SOA809" s="49"/>
      <c r="SOB809" s="49"/>
      <c r="SOC809" s="49"/>
      <c r="SOD809" s="49"/>
      <c r="SOE809" s="49"/>
      <c r="SOF809" s="49"/>
      <c r="SOG809" s="49"/>
      <c r="SOH809" s="49"/>
      <c r="SOI809" s="49"/>
      <c r="SOJ809" s="49"/>
      <c r="SOK809" s="49"/>
      <c r="SOL809" s="49"/>
      <c r="SOM809" s="49"/>
      <c r="SON809" s="49"/>
      <c r="SOO809" s="49"/>
      <c r="SOP809" s="49"/>
      <c r="SOQ809" s="49"/>
      <c r="SOR809" s="49"/>
      <c r="SOS809" s="49"/>
      <c r="SOT809" s="49"/>
      <c r="SOU809" s="49"/>
      <c r="SOV809" s="49"/>
      <c r="SOW809" s="49"/>
      <c r="SOX809" s="49"/>
      <c r="SOY809" s="49"/>
      <c r="SOZ809" s="49"/>
      <c r="SPA809" s="49"/>
      <c r="SPB809" s="49"/>
      <c r="SPC809" s="49"/>
      <c r="SPD809" s="49"/>
      <c r="SPE809" s="49"/>
      <c r="SPF809" s="49"/>
      <c r="SPG809" s="49"/>
      <c r="SPH809" s="49"/>
      <c r="SPI809" s="49"/>
      <c r="SPJ809" s="49"/>
      <c r="SPK809" s="49"/>
      <c r="SPL809" s="49"/>
      <c r="SPM809" s="49"/>
      <c r="SPN809" s="49"/>
      <c r="SPO809" s="49"/>
      <c r="SPP809" s="49"/>
      <c r="SPQ809" s="49"/>
      <c r="SPR809" s="49"/>
      <c r="SPS809" s="49"/>
      <c r="SPT809" s="49"/>
      <c r="SPU809" s="49"/>
      <c r="SPV809" s="49"/>
      <c r="SPW809" s="49"/>
      <c r="SPX809" s="49"/>
      <c r="SPY809" s="49"/>
      <c r="SPZ809" s="49"/>
      <c r="SQA809" s="49"/>
      <c r="SQB809" s="49"/>
      <c r="SQC809" s="49"/>
      <c r="SQD809" s="49"/>
      <c r="SQE809" s="49"/>
      <c r="SQF809" s="49"/>
      <c r="SQG809" s="49"/>
      <c r="SQH809" s="49"/>
      <c r="SQI809" s="49"/>
      <c r="SQJ809" s="49"/>
      <c r="SQK809" s="49"/>
      <c r="SQL809" s="49"/>
      <c r="SQM809" s="49"/>
      <c r="SQN809" s="49"/>
      <c r="SQO809" s="49"/>
      <c r="SQP809" s="49"/>
      <c r="SQQ809" s="49"/>
      <c r="SQR809" s="49"/>
      <c r="SQS809" s="49"/>
      <c r="SQT809" s="49"/>
      <c r="SQU809" s="49"/>
      <c r="SQV809" s="49"/>
      <c r="SQW809" s="49"/>
      <c r="SQX809" s="49"/>
      <c r="SQY809" s="49"/>
      <c r="SQZ809" s="49"/>
      <c r="SRA809" s="49"/>
      <c r="SRB809" s="49"/>
      <c r="SRC809" s="49"/>
      <c r="SRD809" s="49"/>
      <c r="SRE809" s="49"/>
      <c r="SRF809" s="49"/>
      <c r="SRG809" s="49"/>
      <c r="SRH809" s="49"/>
      <c r="SRI809" s="49"/>
      <c r="SRJ809" s="49"/>
      <c r="SRK809" s="49"/>
      <c r="SRL809" s="49"/>
      <c r="SRM809" s="49"/>
      <c r="SRN809" s="49"/>
      <c r="SRO809" s="49"/>
      <c r="SRP809" s="49"/>
      <c r="SRQ809" s="49"/>
      <c r="SRR809" s="49"/>
      <c r="SRS809" s="49"/>
      <c r="SRT809" s="49"/>
      <c r="SRU809" s="49"/>
      <c r="SRV809" s="49"/>
      <c r="SRW809" s="49"/>
      <c r="SRX809" s="49"/>
      <c r="SRY809" s="49"/>
      <c r="SRZ809" s="49"/>
      <c r="SSA809" s="49"/>
      <c r="SSB809" s="49"/>
      <c r="SSC809" s="49"/>
      <c r="SSD809" s="49"/>
      <c r="SSE809" s="49"/>
      <c r="SSF809" s="49"/>
      <c r="SSG809" s="49"/>
      <c r="SSH809" s="49"/>
      <c r="SSI809" s="49"/>
      <c r="SSJ809" s="49"/>
      <c r="SSK809" s="49"/>
      <c r="SSL809" s="49"/>
      <c r="SSM809" s="49"/>
      <c r="SSN809" s="49"/>
      <c r="SSO809" s="49"/>
      <c r="SSP809" s="49"/>
      <c r="SSQ809" s="49"/>
      <c r="SSR809" s="49"/>
      <c r="SSS809" s="49"/>
      <c r="SST809" s="49"/>
      <c r="SSU809" s="49"/>
      <c r="SSV809" s="49"/>
      <c r="SSW809" s="49"/>
      <c r="SSX809" s="49"/>
      <c r="SSY809" s="49"/>
      <c r="SSZ809" s="49"/>
      <c r="STA809" s="49"/>
      <c r="STB809" s="49"/>
      <c r="STC809" s="49"/>
      <c r="STD809" s="49"/>
      <c r="STE809" s="49"/>
      <c r="STF809" s="49"/>
      <c r="STG809" s="49"/>
      <c r="STH809" s="49"/>
      <c r="STI809" s="49"/>
      <c r="STJ809" s="49"/>
      <c r="STK809" s="49"/>
      <c r="STL809" s="49"/>
      <c r="STM809" s="49"/>
      <c r="STN809" s="49"/>
      <c r="STO809" s="49"/>
      <c r="STP809" s="49"/>
      <c r="STQ809" s="49"/>
      <c r="STR809" s="49"/>
      <c r="STS809" s="49"/>
      <c r="STT809" s="49"/>
      <c r="STU809" s="49"/>
      <c r="STV809" s="49"/>
      <c r="STW809" s="49"/>
      <c r="STX809" s="49"/>
      <c r="STY809" s="49"/>
      <c r="STZ809" s="49"/>
      <c r="SUA809" s="49"/>
      <c r="SUB809" s="49"/>
      <c r="SUC809" s="49"/>
      <c r="SUD809" s="49"/>
      <c r="SUE809" s="49"/>
      <c r="SUF809" s="49"/>
      <c r="SUG809" s="49"/>
      <c r="SUH809" s="49"/>
      <c r="SUI809" s="49"/>
      <c r="SUJ809" s="49"/>
      <c r="SUK809" s="49"/>
      <c r="SUL809" s="49"/>
      <c r="SUM809" s="49"/>
      <c r="SUN809" s="49"/>
      <c r="SUO809" s="49"/>
      <c r="SUP809" s="49"/>
      <c r="SUQ809" s="49"/>
      <c r="SUR809" s="49"/>
      <c r="SUS809" s="49"/>
      <c r="SUT809" s="49"/>
      <c r="SUU809" s="49"/>
      <c r="SUV809" s="49"/>
      <c r="SUW809" s="49"/>
      <c r="SUX809" s="49"/>
      <c r="SUY809" s="49"/>
      <c r="SUZ809" s="49"/>
      <c r="SVA809" s="49"/>
      <c r="SVB809" s="49"/>
      <c r="SVC809" s="49"/>
      <c r="SVD809" s="49"/>
      <c r="SVE809" s="49"/>
      <c r="SVF809" s="49"/>
      <c r="SVG809" s="49"/>
      <c r="SVH809" s="49"/>
      <c r="SVI809" s="49"/>
      <c r="SVJ809" s="49"/>
      <c r="SVK809" s="49"/>
      <c r="SVL809" s="49"/>
      <c r="SVM809" s="49"/>
      <c r="SVN809" s="49"/>
      <c r="SVO809" s="49"/>
      <c r="SVP809" s="49"/>
      <c r="SVQ809" s="49"/>
      <c r="SVR809" s="49"/>
      <c r="SVS809" s="49"/>
      <c r="SVT809" s="49"/>
      <c r="SVU809" s="49"/>
      <c r="SVV809" s="49"/>
      <c r="SVW809" s="49"/>
      <c r="SVX809" s="49"/>
      <c r="SVY809" s="49"/>
      <c r="SVZ809" s="49"/>
      <c r="SWA809" s="49"/>
      <c r="SWB809" s="49"/>
      <c r="SWC809" s="49"/>
      <c r="SWD809" s="49"/>
      <c r="SWE809" s="49"/>
      <c r="SWF809" s="49"/>
      <c r="SWG809" s="49"/>
      <c r="SWH809" s="49"/>
      <c r="SWI809" s="49"/>
      <c r="SWJ809" s="49"/>
      <c r="SWK809" s="49"/>
      <c r="SWL809" s="49"/>
      <c r="SWM809" s="49"/>
      <c r="SWN809" s="49"/>
      <c r="SWO809" s="49"/>
      <c r="SWP809" s="49"/>
      <c r="SWQ809" s="49"/>
      <c r="SWR809" s="49"/>
      <c r="SWS809" s="49"/>
      <c r="SWT809" s="49"/>
      <c r="SWU809" s="49"/>
      <c r="SWV809" s="49"/>
      <c r="SWW809" s="49"/>
      <c r="SWX809" s="49"/>
      <c r="SWY809" s="49"/>
      <c r="SWZ809" s="49"/>
      <c r="SXA809" s="49"/>
      <c r="SXB809" s="49"/>
      <c r="SXC809" s="49"/>
      <c r="SXD809" s="49"/>
      <c r="SXE809" s="49"/>
      <c r="SXF809" s="49"/>
      <c r="SXG809" s="49"/>
      <c r="SXH809" s="49"/>
      <c r="SXI809" s="49"/>
      <c r="SXJ809" s="49"/>
      <c r="SXK809" s="49"/>
      <c r="SXL809" s="49"/>
      <c r="SXM809" s="49"/>
      <c r="SXN809" s="49"/>
      <c r="SXO809" s="49"/>
      <c r="SXP809" s="49"/>
      <c r="SXQ809" s="49"/>
      <c r="SXR809" s="49"/>
      <c r="SXS809" s="49"/>
      <c r="SXT809" s="49"/>
      <c r="SXU809" s="49"/>
      <c r="SXV809" s="49"/>
      <c r="SXW809" s="49"/>
      <c r="SXX809" s="49"/>
      <c r="SXY809" s="49"/>
      <c r="SXZ809" s="49"/>
      <c r="SYA809" s="49"/>
      <c r="SYB809" s="49"/>
      <c r="SYC809" s="49"/>
      <c r="SYD809" s="49"/>
      <c r="SYE809" s="49"/>
      <c r="SYF809" s="49"/>
      <c r="SYG809" s="49"/>
      <c r="SYH809" s="49"/>
      <c r="SYI809" s="49"/>
      <c r="SYJ809" s="49"/>
      <c r="SYK809" s="49"/>
      <c r="SYL809" s="49"/>
      <c r="SYM809" s="49"/>
      <c r="SYN809" s="49"/>
      <c r="SYO809" s="49"/>
      <c r="SYP809" s="49"/>
      <c r="SYQ809" s="49"/>
      <c r="SYR809" s="49"/>
      <c r="SYS809" s="49"/>
      <c r="SYT809" s="49"/>
      <c r="SYU809" s="49"/>
      <c r="SYV809" s="49"/>
      <c r="SYW809" s="49"/>
      <c r="SYX809" s="49"/>
      <c r="SYY809" s="49"/>
      <c r="SYZ809" s="49"/>
      <c r="SZA809" s="49"/>
      <c r="SZB809" s="49"/>
      <c r="SZC809" s="49"/>
      <c r="SZD809" s="49"/>
      <c r="SZE809" s="49"/>
      <c r="SZF809" s="49"/>
      <c r="SZG809" s="49"/>
      <c r="SZH809" s="49"/>
      <c r="SZI809" s="49"/>
      <c r="SZJ809" s="49"/>
      <c r="SZK809" s="49"/>
      <c r="SZL809" s="49"/>
      <c r="SZM809" s="49"/>
      <c r="SZN809" s="49"/>
      <c r="SZO809" s="49"/>
      <c r="SZP809" s="49"/>
      <c r="SZQ809" s="49"/>
      <c r="SZR809" s="49"/>
      <c r="SZS809" s="49"/>
      <c r="SZT809" s="49"/>
      <c r="SZU809" s="49"/>
      <c r="SZV809" s="49"/>
      <c r="SZW809" s="49"/>
      <c r="SZX809" s="49"/>
      <c r="SZY809" s="49"/>
      <c r="SZZ809" s="49"/>
      <c r="TAA809" s="49"/>
      <c r="TAB809" s="49"/>
      <c r="TAC809" s="49"/>
      <c r="TAD809" s="49"/>
      <c r="TAE809" s="49"/>
      <c r="TAF809" s="49"/>
      <c r="TAG809" s="49"/>
      <c r="TAH809" s="49"/>
      <c r="TAI809" s="49"/>
      <c r="TAJ809" s="49"/>
      <c r="TAK809" s="49"/>
      <c r="TAL809" s="49"/>
      <c r="TAM809" s="49"/>
      <c r="TAN809" s="49"/>
      <c r="TAO809" s="49"/>
      <c r="TAP809" s="49"/>
      <c r="TAQ809" s="49"/>
      <c r="TAR809" s="49"/>
      <c r="TAS809" s="49"/>
      <c r="TAT809" s="49"/>
      <c r="TAU809" s="49"/>
      <c r="TAV809" s="49"/>
      <c r="TAW809" s="49"/>
      <c r="TAX809" s="49"/>
      <c r="TAY809" s="49"/>
      <c r="TAZ809" s="49"/>
      <c r="TBA809" s="49"/>
      <c r="TBB809" s="49"/>
      <c r="TBC809" s="49"/>
      <c r="TBD809" s="49"/>
      <c r="TBE809" s="49"/>
      <c r="TBF809" s="49"/>
      <c r="TBG809" s="49"/>
      <c r="TBH809" s="49"/>
      <c r="TBI809" s="49"/>
      <c r="TBJ809" s="49"/>
      <c r="TBK809" s="49"/>
      <c r="TBL809" s="49"/>
      <c r="TBM809" s="49"/>
      <c r="TBN809" s="49"/>
      <c r="TBO809" s="49"/>
      <c r="TBP809" s="49"/>
      <c r="TBQ809" s="49"/>
      <c r="TBR809" s="49"/>
      <c r="TBS809" s="49"/>
      <c r="TBT809" s="49"/>
      <c r="TBU809" s="49"/>
      <c r="TBV809" s="49"/>
      <c r="TBW809" s="49"/>
      <c r="TBX809" s="49"/>
      <c r="TBY809" s="49"/>
      <c r="TBZ809" s="49"/>
      <c r="TCA809" s="49"/>
      <c r="TCB809" s="49"/>
      <c r="TCC809" s="49"/>
      <c r="TCD809" s="49"/>
      <c r="TCE809" s="49"/>
      <c r="TCF809" s="49"/>
      <c r="TCG809" s="49"/>
      <c r="TCH809" s="49"/>
      <c r="TCI809" s="49"/>
      <c r="TCJ809" s="49"/>
      <c r="TCK809" s="49"/>
      <c r="TCL809" s="49"/>
      <c r="TCM809" s="49"/>
      <c r="TCN809" s="49"/>
      <c r="TCO809" s="49"/>
      <c r="TCP809" s="49"/>
      <c r="TCQ809" s="49"/>
      <c r="TCR809" s="49"/>
      <c r="TCS809" s="49"/>
      <c r="TCT809" s="49"/>
      <c r="TCU809" s="49"/>
      <c r="TCV809" s="49"/>
      <c r="TCW809" s="49"/>
      <c r="TCX809" s="49"/>
      <c r="TCY809" s="49"/>
      <c r="TCZ809" s="49"/>
      <c r="TDA809" s="49"/>
      <c r="TDB809" s="49"/>
      <c r="TDC809" s="49"/>
      <c r="TDD809" s="49"/>
      <c r="TDE809" s="49"/>
      <c r="TDF809" s="49"/>
      <c r="TDG809" s="49"/>
      <c r="TDH809" s="49"/>
      <c r="TDI809" s="49"/>
      <c r="TDJ809" s="49"/>
      <c r="TDK809" s="49"/>
      <c r="TDL809" s="49"/>
      <c r="TDM809" s="49"/>
      <c r="TDN809" s="49"/>
      <c r="TDO809" s="49"/>
      <c r="TDP809" s="49"/>
      <c r="TDQ809" s="49"/>
      <c r="TDR809" s="49"/>
      <c r="TDS809" s="49"/>
      <c r="TDT809" s="49"/>
      <c r="TDU809" s="49"/>
      <c r="TDV809" s="49"/>
      <c r="TDW809" s="49"/>
      <c r="TDX809" s="49"/>
      <c r="TDY809" s="49"/>
      <c r="TDZ809" s="49"/>
      <c r="TEA809" s="49"/>
      <c r="TEB809" s="49"/>
      <c r="TEC809" s="49"/>
      <c r="TED809" s="49"/>
      <c r="TEE809" s="49"/>
      <c r="TEF809" s="49"/>
      <c r="TEG809" s="49"/>
      <c r="TEH809" s="49"/>
      <c r="TEI809" s="49"/>
      <c r="TEJ809" s="49"/>
      <c r="TEK809" s="49"/>
      <c r="TEL809" s="49"/>
      <c r="TEM809" s="49"/>
      <c r="TEN809" s="49"/>
      <c r="TEO809" s="49"/>
      <c r="TEP809" s="49"/>
      <c r="TEQ809" s="49"/>
      <c r="TER809" s="49"/>
      <c r="TES809" s="49"/>
      <c r="TET809" s="49"/>
      <c r="TEU809" s="49"/>
      <c r="TEV809" s="49"/>
      <c r="TEW809" s="49"/>
      <c r="TEX809" s="49"/>
      <c r="TEY809" s="49"/>
      <c r="TEZ809" s="49"/>
      <c r="TFA809" s="49"/>
      <c r="TFB809" s="49"/>
      <c r="TFC809" s="49"/>
      <c r="TFD809" s="49"/>
      <c r="TFE809" s="49"/>
      <c r="TFF809" s="49"/>
      <c r="TFG809" s="49"/>
      <c r="TFH809" s="49"/>
      <c r="TFI809" s="49"/>
      <c r="TFJ809" s="49"/>
      <c r="TFK809" s="49"/>
      <c r="TFL809" s="49"/>
      <c r="TFM809" s="49"/>
      <c r="TFN809" s="49"/>
      <c r="TFO809" s="49"/>
      <c r="TFP809" s="49"/>
      <c r="TFQ809" s="49"/>
      <c r="TFR809" s="49"/>
      <c r="TFS809" s="49"/>
      <c r="TFT809" s="49"/>
      <c r="TFU809" s="49"/>
      <c r="TFV809" s="49"/>
      <c r="TFW809" s="49"/>
      <c r="TFX809" s="49"/>
      <c r="TFY809" s="49"/>
      <c r="TFZ809" s="49"/>
      <c r="TGA809" s="49"/>
      <c r="TGB809" s="49"/>
      <c r="TGC809" s="49"/>
      <c r="TGD809" s="49"/>
      <c r="TGE809" s="49"/>
      <c r="TGF809" s="49"/>
      <c r="TGG809" s="49"/>
      <c r="TGH809" s="49"/>
      <c r="TGI809" s="49"/>
      <c r="TGJ809" s="49"/>
      <c r="TGK809" s="49"/>
      <c r="TGL809" s="49"/>
      <c r="TGM809" s="49"/>
      <c r="TGN809" s="49"/>
      <c r="TGO809" s="49"/>
      <c r="TGP809" s="49"/>
      <c r="TGQ809" s="49"/>
      <c r="TGR809" s="49"/>
      <c r="TGS809" s="49"/>
      <c r="TGT809" s="49"/>
      <c r="TGU809" s="49"/>
      <c r="TGV809" s="49"/>
      <c r="TGW809" s="49"/>
      <c r="TGX809" s="49"/>
      <c r="TGY809" s="49"/>
      <c r="TGZ809" s="49"/>
      <c r="THA809" s="49"/>
      <c r="THB809" s="49"/>
      <c r="THC809" s="49"/>
      <c r="THD809" s="49"/>
      <c r="THE809" s="49"/>
      <c r="THF809" s="49"/>
      <c r="THG809" s="49"/>
      <c r="THH809" s="49"/>
      <c r="THI809" s="49"/>
      <c r="THJ809" s="49"/>
      <c r="THK809" s="49"/>
      <c r="THL809" s="49"/>
      <c r="THM809" s="49"/>
      <c r="THN809" s="49"/>
      <c r="THO809" s="49"/>
      <c r="THP809" s="49"/>
      <c r="THQ809" s="49"/>
      <c r="THR809" s="49"/>
      <c r="THS809" s="49"/>
      <c r="THT809" s="49"/>
      <c r="THU809" s="49"/>
      <c r="THV809" s="49"/>
      <c r="THW809" s="49"/>
      <c r="THX809" s="49"/>
      <c r="THY809" s="49"/>
      <c r="THZ809" s="49"/>
      <c r="TIA809" s="49"/>
      <c r="TIB809" s="49"/>
      <c r="TIC809" s="49"/>
      <c r="TID809" s="49"/>
      <c r="TIE809" s="49"/>
      <c r="TIF809" s="49"/>
      <c r="TIG809" s="49"/>
      <c r="TIH809" s="49"/>
      <c r="TII809" s="49"/>
      <c r="TIJ809" s="49"/>
      <c r="TIK809" s="49"/>
      <c r="TIL809" s="49"/>
      <c r="TIM809" s="49"/>
      <c r="TIN809" s="49"/>
      <c r="TIO809" s="49"/>
      <c r="TIP809" s="49"/>
      <c r="TIQ809" s="49"/>
      <c r="TIR809" s="49"/>
      <c r="TIS809" s="49"/>
      <c r="TIT809" s="49"/>
      <c r="TIU809" s="49"/>
      <c r="TIV809" s="49"/>
      <c r="TIW809" s="49"/>
      <c r="TIX809" s="49"/>
      <c r="TIY809" s="49"/>
      <c r="TIZ809" s="49"/>
      <c r="TJA809" s="49"/>
      <c r="TJB809" s="49"/>
      <c r="TJC809" s="49"/>
      <c r="TJD809" s="49"/>
      <c r="TJE809" s="49"/>
      <c r="TJF809" s="49"/>
      <c r="TJG809" s="49"/>
      <c r="TJH809" s="49"/>
      <c r="TJI809" s="49"/>
      <c r="TJJ809" s="49"/>
      <c r="TJK809" s="49"/>
      <c r="TJL809" s="49"/>
      <c r="TJM809" s="49"/>
      <c r="TJN809" s="49"/>
      <c r="TJO809" s="49"/>
      <c r="TJP809" s="49"/>
      <c r="TJQ809" s="49"/>
      <c r="TJR809" s="49"/>
      <c r="TJS809" s="49"/>
      <c r="TJT809" s="49"/>
      <c r="TJU809" s="49"/>
      <c r="TJV809" s="49"/>
      <c r="TJW809" s="49"/>
      <c r="TJX809" s="49"/>
      <c r="TJY809" s="49"/>
      <c r="TJZ809" s="49"/>
      <c r="TKA809" s="49"/>
      <c r="TKB809" s="49"/>
      <c r="TKC809" s="49"/>
      <c r="TKD809" s="49"/>
      <c r="TKE809" s="49"/>
      <c r="TKF809" s="49"/>
      <c r="TKG809" s="49"/>
      <c r="TKH809" s="49"/>
      <c r="TKI809" s="49"/>
      <c r="TKJ809" s="49"/>
      <c r="TKK809" s="49"/>
      <c r="TKL809" s="49"/>
      <c r="TKM809" s="49"/>
      <c r="TKN809" s="49"/>
      <c r="TKO809" s="49"/>
      <c r="TKP809" s="49"/>
      <c r="TKQ809" s="49"/>
      <c r="TKR809" s="49"/>
      <c r="TKS809" s="49"/>
      <c r="TKT809" s="49"/>
      <c r="TKU809" s="49"/>
      <c r="TKV809" s="49"/>
      <c r="TKW809" s="49"/>
      <c r="TKX809" s="49"/>
      <c r="TKY809" s="49"/>
      <c r="TKZ809" s="49"/>
      <c r="TLA809" s="49"/>
      <c r="TLB809" s="49"/>
      <c r="TLC809" s="49"/>
      <c r="TLD809" s="49"/>
      <c r="TLE809" s="49"/>
      <c r="TLF809" s="49"/>
      <c r="TLG809" s="49"/>
      <c r="TLH809" s="49"/>
      <c r="TLI809" s="49"/>
      <c r="TLJ809" s="49"/>
      <c r="TLK809" s="49"/>
      <c r="TLL809" s="49"/>
      <c r="TLM809" s="49"/>
      <c r="TLN809" s="49"/>
      <c r="TLO809" s="49"/>
      <c r="TLP809" s="49"/>
      <c r="TLQ809" s="49"/>
      <c r="TLR809" s="49"/>
      <c r="TLS809" s="49"/>
      <c r="TLT809" s="49"/>
      <c r="TLU809" s="49"/>
      <c r="TLV809" s="49"/>
      <c r="TLW809" s="49"/>
      <c r="TLX809" s="49"/>
      <c r="TLY809" s="49"/>
      <c r="TLZ809" s="49"/>
      <c r="TMA809" s="49"/>
      <c r="TMB809" s="49"/>
      <c r="TMC809" s="49"/>
      <c r="TMD809" s="49"/>
      <c r="TME809" s="49"/>
      <c r="TMF809" s="49"/>
      <c r="TMG809" s="49"/>
      <c r="TMH809" s="49"/>
      <c r="TMI809" s="49"/>
      <c r="TMJ809" s="49"/>
      <c r="TMK809" s="49"/>
      <c r="TML809" s="49"/>
      <c r="TMM809" s="49"/>
      <c r="TMN809" s="49"/>
      <c r="TMO809" s="49"/>
      <c r="TMP809" s="49"/>
      <c r="TMQ809" s="49"/>
      <c r="TMR809" s="49"/>
      <c r="TMS809" s="49"/>
      <c r="TMT809" s="49"/>
      <c r="TMU809" s="49"/>
      <c r="TMV809" s="49"/>
      <c r="TMW809" s="49"/>
      <c r="TMX809" s="49"/>
      <c r="TMY809" s="49"/>
      <c r="TMZ809" s="49"/>
      <c r="TNA809" s="49"/>
      <c r="TNB809" s="49"/>
      <c r="TNC809" s="49"/>
      <c r="TND809" s="49"/>
      <c r="TNE809" s="49"/>
      <c r="TNF809" s="49"/>
      <c r="TNG809" s="49"/>
      <c r="TNH809" s="49"/>
      <c r="TNI809" s="49"/>
      <c r="TNJ809" s="49"/>
      <c r="TNK809" s="49"/>
      <c r="TNL809" s="49"/>
      <c r="TNM809" s="49"/>
      <c r="TNN809" s="49"/>
      <c r="TNO809" s="49"/>
      <c r="TNP809" s="49"/>
      <c r="TNQ809" s="49"/>
      <c r="TNR809" s="49"/>
      <c r="TNS809" s="49"/>
      <c r="TNT809" s="49"/>
      <c r="TNU809" s="49"/>
      <c r="TNV809" s="49"/>
      <c r="TNW809" s="49"/>
      <c r="TNX809" s="49"/>
      <c r="TNY809" s="49"/>
      <c r="TNZ809" s="49"/>
      <c r="TOA809" s="49"/>
      <c r="TOB809" s="49"/>
      <c r="TOC809" s="49"/>
      <c r="TOD809" s="49"/>
      <c r="TOE809" s="49"/>
      <c r="TOF809" s="49"/>
      <c r="TOG809" s="49"/>
      <c r="TOH809" s="49"/>
      <c r="TOI809" s="49"/>
      <c r="TOJ809" s="49"/>
      <c r="TOK809" s="49"/>
      <c r="TOL809" s="49"/>
      <c r="TOM809" s="49"/>
      <c r="TON809" s="49"/>
      <c r="TOO809" s="49"/>
      <c r="TOP809" s="49"/>
      <c r="TOQ809" s="49"/>
      <c r="TOR809" s="49"/>
      <c r="TOS809" s="49"/>
      <c r="TOT809" s="49"/>
      <c r="TOU809" s="49"/>
      <c r="TOV809" s="49"/>
      <c r="TOW809" s="49"/>
      <c r="TOX809" s="49"/>
      <c r="TOY809" s="49"/>
      <c r="TOZ809" s="49"/>
      <c r="TPA809" s="49"/>
      <c r="TPB809" s="49"/>
      <c r="TPC809" s="49"/>
      <c r="TPD809" s="49"/>
      <c r="TPE809" s="49"/>
      <c r="TPF809" s="49"/>
      <c r="TPG809" s="49"/>
      <c r="TPH809" s="49"/>
      <c r="TPI809" s="49"/>
      <c r="TPJ809" s="49"/>
      <c r="TPK809" s="49"/>
      <c r="TPL809" s="49"/>
      <c r="TPM809" s="49"/>
      <c r="TPN809" s="49"/>
      <c r="TPO809" s="49"/>
      <c r="TPP809" s="49"/>
      <c r="TPQ809" s="49"/>
      <c r="TPR809" s="49"/>
      <c r="TPS809" s="49"/>
      <c r="TPT809" s="49"/>
      <c r="TPU809" s="49"/>
      <c r="TPV809" s="49"/>
      <c r="TPW809" s="49"/>
      <c r="TPX809" s="49"/>
      <c r="TPY809" s="49"/>
      <c r="TPZ809" s="49"/>
      <c r="TQA809" s="49"/>
      <c r="TQB809" s="49"/>
      <c r="TQC809" s="49"/>
      <c r="TQD809" s="49"/>
      <c r="TQE809" s="49"/>
      <c r="TQF809" s="49"/>
      <c r="TQG809" s="49"/>
      <c r="TQH809" s="49"/>
      <c r="TQI809" s="49"/>
      <c r="TQJ809" s="49"/>
      <c r="TQK809" s="49"/>
      <c r="TQL809" s="49"/>
      <c r="TQM809" s="49"/>
      <c r="TQN809" s="49"/>
      <c r="TQO809" s="49"/>
      <c r="TQP809" s="49"/>
      <c r="TQQ809" s="49"/>
      <c r="TQR809" s="49"/>
      <c r="TQS809" s="49"/>
      <c r="TQT809" s="49"/>
      <c r="TQU809" s="49"/>
      <c r="TQV809" s="49"/>
      <c r="TQW809" s="49"/>
      <c r="TQX809" s="49"/>
      <c r="TQY809" s="49"/>
      <c r="TQZ809" s="49"/>
      <c r="TRA809" s="49"/>
      <c r="TRB809" s="49"/>
      <c r="TRC809" s="49"/>
      <c r="TRD809" s="49"/>
      <c r="TRE809" s="49"/>
      <c r="TRF809" s="49"/>
      <c r="TRG809" s="49"/>
      <c r="TRH809" s="49"/>
      <c r="TRI809" s="49"/>
      <c r="TRJ809" s="49"/>
      <c r="TRK809" s="49"/>
      <c r="TRL809" s="49"/>
      <c r="TRM809" s="49"/>
      <c r="TRN809" s="49"/>
      <c r="TRO809" s="49"/>
      <c r="TRP809" s="49"/>
      <c r="TRQ809" s="49"/>
      <c r="TRR809" s="49"/>
      <c r="TRS809" s="49"/>
      <c r="TRT809" s="49"/>
      <c r="TRU809" s="49"/>
      <c r="TRV809" s="49"/>
      <c r="TRW809" s="49"/>
      <c r="TRX809" s="49"/>
      <c r="TRY809" s="49"/>
      <c r="TRZ809" s="49"/>
      <c r="TSA809" s="49"/>
      <c r="TSB809" s="49"/>
      <c r="TSC809" s="49"/>
      <c r="TSD809" s="49"/>
      <c r="TSE809" s="49"/>
      <c r="TSF809" s="49"/>
      <c r="TSG809" s="49"/>
      <c r="TSH809" s="49"/>
      <c r="TSI809" s="49"/>
      <c r="TSJ809" s="49"/>
      <c r="TSK809" s="49"/>
      <c r="TSL809" s="49"/>
      <c r="TSM809" s="49"/>
      <c r="TSN809" s="49"/>
      <c r="TSO809" s="49"/>
      <c r="TSP809" s="49"/>
      <c r="TSQ809" s="49"/>
      <c r="TSR809" s="49"/>
      <c r="TSS809" s="49"/>
      <c r="TST809" s="49"/>
      <c r="TSU809" s="49"/>
      <c r="TSV809" s="49"/>
      <c r="TSW809" s="49"/>
      <c r="TSX809" s="49"/>
      <c r="TSY809" s="49"/>
      <c r="TSZ809" s="49"/>
      <c r="TTA809" s="49"/>
      <c r="TTB809" s="49"/>
      <c r="TTC809" s="49"/>
      <c r="TTD809" s="49"/>
      <c r="TTE809" s="49"/>
      <c r="TTF809" s="49"/>
      <c r="TTG809" s="49"/>
      <c r="TTH809" s="49"/>
      <c r="TTI809" s="49"/>
      <c r="TTJ809" s="49"/>
      <c r="TTK809" s="49"/>
      <c r="TTL809" s="49"/>
      <c r="TTM809" s="49"/>
      <c r="TTN809" s="49"/>
      <c r="TTO809" s="49"/>
      <c r="TTP809" s="49"/>
      <c r="TTQ809" s="49"/>
      <c r="TTR809" s="49"/>
      <c r="TTS809" s="49"/>
      <c r="TTT809" s="49"/>
      <c r="TTU809" s="49"/>
      <c r="TTV809" s="49"/>
      <c r="TTW809" s="49"/>
      <c r="TTX809" s="49"/>
      <c r="TTY809" s="49"/>
      <c r="TTZ809" s="49"/>
      <c r="TUA809" s="49"/>
      <c r="TUB809" s="49"/>
      <c r="TUC809" s="49"/>
      <c r="TUD809" s="49"/>
      <c r="TUE809" s="49"/>
      <c r="TUF809" s="49"/>
      <c r="TUG809" s="49"/>
      <c r="TUH809" s="49"/>
      <c r="TUI809" s="49"/>
      <c r="TUJ809" s="49"/>
      <c r="TUK809" s="49"/>
      <c r="TUL809" s="49"/>
      <c r="TUM809" s="49"/>
      <c r="TUN809" s="49"/>
      <c r="TUO809" s="49"/>
      <c r="TUP809" s="49"/>
      <c r="TUQ809" s="49"/>
      <c r="TUR809" s="49"/>
      <c r="TUS809" s="49"/>
      <c r="TUT809" s="49"/>
      <c r="TUU809" s="49"/>
      <c r="TUV809" s="49"/>
      <c r="TUW809" s="49"/>
      <c r="TUX809" s="49"/>
      <c r="TUY809" s="49"/>
      <c r="TUZ809" s="49"/>
      <c r="TVA809" s="49"/>
      <c r="TVB809" s="49"/>
      <c r="TVC809" s="49"/>
      <c r="TVD809" s="49"/>
      <c r="TVE809" s="49"/>
      <c r="TVF809" s="49"/>
      <c r="TVG809" s="49"/>
      <c r="TVH809" s="49"/>
      <c r="TVI809" s="49"/>
      <c r="TVJ809" s="49"/>
      <c r="TVK809" s="49"/>
      <c r="TVL809" s="49"/>
      <c r="TVM809" s="49"/>
      <c r="TVN809" s="49"/>
      <c r="TVO809" s="49"/>
      <c r="TVP809" s="49"/>
      <c r="TVQ809" s="49"/>
      <c r="TVR809" s="49"/>
      <c r="TVS809" s="49"/>
      <c r="TVT809" s="49"/>
      <c r="TVU809" s="49"/>
      <c r="TVV809" s="49"/>
      <c r="TVW809" s="49"/>
      <c r="TVX809" s="49"/>
      <c r="TVY809" s="49"/>
      <c r="TVZ809" s="49"/>
      <c r="TWA809" s="49"/>
      <c r="TWB809" s="49"/>
      <c r="TWC809" s="49"/>
      <c r="TWD809" s="49"/>
      <c r="TWE809" s="49"/>
      <c r="TWF809" s="49"/>
      <c r="TWG809" s="49"/>
      <c r="TWH809" s="49"/>
      <c r="TWI809" s="49"/>
      <c r="TWJ809" s="49"/>
      <c r="TWK809" s="49"/>
      <c r="TWL809" s="49"/>
      <c r="TWM809" s="49"/>
      <c r="TWN809" s="49"/>
      <c r="TWO809" s="49"/>
      <c r="TWP809" s="49"/>
      <c r="TWQ809" s="49"/>
      <c r="TWR809" s="49"/>
      <c r="TWS809" s="49"/>
      <c r="TWT809" s="49"/>
      <c r="TWU809" s="49"/>
      <c r="TWV809" s="49"/>
      <c r="TWW809" s="49"/>
      <c r="TWX809" s="49"/>
      <c r="TWY809" s="49"/>
      <c r="TWZ809" s="49"/>
      <c r="TXA809" s="49"/>
      <c r="TXB809" s="49"/>
      <c r="TXC809" s="49"/>
      <c r="TXD809" s="49"/>
      <c r="TXE809" s="49"/>
      <c r="TXF809" s="49"/>
      <c r="TXG809" s="49"/>
      <c r="TXH809" s="49"/>
      <c r="TXI809" s="49"/>
      <c r="TXJ809" s="49"/>
      <c r="TXK809" s="49"/>
      <c r="TXL809" s="49"/>
      <c r="TXM809" s="49"/>
      <c r="TXN809" s="49"/>
      <c r="TXO809" s="49"/>
      <c r="TXP809" s="49"/>
      <c r="TXQ809" s="49"/>
      <c r="TXR809" s="49"/>
      <c r="TXS809" s="49"/>
      <c r="TXT809" s="49"/>
      <c r="TXU809" s="49"/>
      <c r="TXV809" s="49"/>
      <c r="TXW809" s="49"/>
      <c r="TXX809" s="49"/>
      <c r="TXY809" s="49"/>
      <c r="TXZ809" s="49"/>
      <c r="TYA809" s="49"/>
      <c r="TYB809" s="49"/>
      <c r="TYC809" s="49"/>
      <c r="TYD809" s="49"/>
      <c r="TYE809" s="49"/>
      <c r="TYF809" s="49"/>
      <c r="TYG809" s="49"/>
      <c r="TYH809" s="49"/>
      <c r="TYI809" s="49"/>
      <c r="TYJ809" s="49"/>
      <c r="TYK809" s="49"/>
      <c r="TYL809" s="49"/>
      <c r="TYM809" s="49"/>
      <c r="TYN809" s="49"/>
      <c r="TYO809" s="49"/>
      <c r="TYP809" s="49"/>
      <c r="TYQ809" s="49"/>
      <c r="TYR809" s="49"/>
      <c r="TYS809" s="49"/>
      <c r="TYT809" s="49"/>
      <c r="TYU809" s="49"/>
      <c r="TYV809" s="49"/>
      <c r="TYW809" s="49"/>
      <c r="TYX809" s="49"/>
      <c r="TYY809" s="49"/>
      <c r="TYZ809" s="49"/>
      <c r="TZA809" s="49"/>
      <c r="TZB809" s="49"/>
      <c r="TZC809" s="49"/>
      <c r="TZD809" s="49"/>
      <c r="TZE809" s="49"/>
      <c r="TZF809" s="49"/>
      <c r="TZG809" s="49"/>
      <c r="TZH809" s="49"/>
      <c r="TZI809" s="49"/>
      <c r="TZJ809" s="49"/>
      <c r="TZK809" s="49"/>
      <c r="TZL809" s="49"/>
      <c r="TZM809" s="49"/>
      <c r="TZN809" s="49"/>
      <c r="TZO809" s="49"/>
      <c r="TZP809" s="49"/>
      <c r="TZQ809" s="49"/>
      <c r="TZR809" s="49"/>
      <c r="TZS809" s="49"/>
      <c r="TZT809" s="49"/>
      <c r="TZU809" s="49"/>
      <c r="TZV809" s="49"/>
      <c r="TZW809" s="49"/>
      <c r="TZX809" s="49"/>
      <c r="TZY809" s="49"/>
      <c r="TZZ809" s="49"/>
      <c r="UAA809" s="49"/>
      <c r="UAB809" s="49"/>
      <c r="UAC809" s="49"/>
      <c r="UAD809" s="49"/>
      <c r="UAE809" s="49"/>
      <c r="UAF809" s="49"/>
      <c r="UAG809" s="49"/>
      <c r="UAH809" s="49"/>
      <c r="UAI809" s="49"/>
      <c r="UAJ809" s="49"/>
      <c r="UAK809" s="49"/>
      <c r="UAL809" s="49"/>
      <c r="UAM809" s="49"/>
      <c r="UAN809" s="49"/>
      <c r="UAO809" s="49"/>
      <c r="UAP809" s="49"/>
      <c r="UAQ809" s="49"/>
      <c r="UAR809" s="49"/>
      <c r="UAS809" s="49"/>
      <c r="UAT809" s="49"/>
      <c r="UAU809" s="49"/>
      <c r="UAV809" s="49"/>
      <c r="UAW809" s="49"/>
      <c r="UAX809" s="49"/>
      <c r="UAY809" s="49"/>
      <c r="UAZ809" s="49"/>
      <c r="UBA809" s="49"/>
      <c r="UBB809" s="49"/>
      <c r="UBC809" s="49"/>
      <c r="UBD809" s="49"/>
      <c r="UBE809" s="49"/>
      <c r="UBF809" s="49"/>
      <c r="UBG809" s="49"/>
      <c r="UBH809" s="49"/>
      <c r="UBI809" s="49"/>
      <c r="UBJ809" s="49"/>
      <c r="UBK809" s="49"/>
      <c r="UBL809" s="49"/>
      <c r="UBM809" s="49"/>
      <c r="UBN809" s="49"/>
      <c r="UBO809" s="49"/>
      <c r="UBP809" s="49"/>
      <c r="UBQ809" s="49"/>
      <c r="UBR809" s="49"/>
      <c r="UBS809" s="49"/>
      <c r="UBT809" s="49"/>
      <c r="UBU809" s="49"/>
      <c r="UBV809" s="49"/>
      <c r="UBW809" s="49"/>
      <c r="UBX809" s="49"/>
      <c r="UBY809" s="49"/>
      <c r="UBZ809" s="49"/>
      <c r="UCA809" s="49"/>
      <c r="UCB809" s="49"/>
      <c r="UCC809" s="49"/>
      <c r="UCD809" s="49"/>
      <c r="UCE809" s="49"/>
      <c r="UCF809" s="49"/>
      <c r="UCG809" s="49"/>
      <c r="UCH809" s="49"/>
      <c r="UCI809" s="49"/>
      <c r="UCJ809" s="49"/>
      <c r="UCK809" s="49"/>
      <c r="UCL809" s="49"/>
      <c r="UCM809" s="49"/>
      <c r="UCN809" s="49"/>
      <c r="UCO809" s="49"/>
      <c r="UCP809" s="49"/>
      <c r="UCQ809" s="49"/>
      <c r="UCR809" s="49"/>
      <c r="UCS809" s="49"/>
      <c r="UCT809" s="49"/>
      <c r="UCU809" s="49"/>
      <c r="UCV809" s="49"/>
      <c r="UCW809" s="49"/>
      <c r="UCX809" s="49"/>
      <c r="UCY809" s="49"/>
      <c r="UCZ809" s="49"/>
      <c r="UDA809" s="49"/>
      <c r="UDB809" s="49"/>
      <c r="UDC809" s="49"/>
      <c r="UDD809" s="49"/>
      <c r="UDE809" s="49"/>
      <c r="UDF809" s="49"/>
      <c r="UDG809" s="49"/>
      <c r="UDH809" s="49"/>
      <c r="UDI809" s="49"/>
      <c r="UDJ809" s="49"/>
      <c r="UDK809" s="49"/>
      <c r="UDL809" s="49"/>
      <c r="UDM809" s="49"/>
      <c r="UDN809" s="49"/>
      <c r="UDO809" s="49"/>
      <c r="UDP809" s="49"/>
      <c r="UDQ809" s="49"/>
      <c r="UDR809" s="49"/>
      <c r="UDS809" s="49"/>
      <c r="UDT809" s="49"/>
      <c r="UDU809" s="49"/>
      <c r="UDV809" s="49"/>
      <c r="UDW809" s="49"/>
      <c r="UDX809" s="49"/>
      <c r="UDY809" s="49"/>
      <c r="UDZ809" s="49"/>
      <c r="UEA809" s="49"/>
      <c r="UEB809" s="49"/>
      <c r="UEC809" s="49"/>
      <c r="UED809" s="49"/>
      <c r="UEE809" s="49"/>
      <c r="UEF809" s="49"/>
      <c r="UEG809" s="49"/>
      <c r="UEH809" s="49"/>
      <c r="UEI809" s="49"/>
      <c r="UEJ809" s="49"/>
      <c r="UEK809" s="49"/>
      <c r="UEL809" s="49"/>
      <c r="UEM809" s="49"/>
      <c r="UEN809" s="49"/>
      <c r="UEO809" s="49"/>
      <c r="UEP809" s="49"/>
      <c r="UEQ809" s="49"/>
      <c r="UER809" s="49"/>
      <c r="UES809" s="49"/>
      <c r="UET809" s="49"/>
      <c r="UEU809" s="49"/>
      <c r="UEV809" s="49"/>
      <c r="UEW809" s="49"/>
      <c r="UEX809" s="49"/>
      <c r="UEY809" s="49"/>
      <c r="UEZ809" s="49"/>
      <c r="UFA809" s="49"/>
      <c r="UFB809" s="49"/>
      <c r="UFC809" s="49"/>
      <c r="UFD809" s="49"/>
      <c r="UFE809" s="49"/>
      <c r="UFF809" s="49"/>
      <c r="UFG809" s="49"/>
      <c r="UFH809" s="49"/>
      <c r="UFI809" s="49"/>
      <c r="UFJ809" s="49"/>
      <c r="UFK809" s="49"/>
      <c r="UFL809" s="49"/>
      <c r="UFM809" s="49"/>
      <c r="UFN809" s="49"/>
      <c r="UFO809" s="49"/>
      <c r="UFP809" s="49"/>
      <c r="UFQ809" s="49"/>
      <c r="UFR809" s="49"/>
      <c r="UFS809" s="49"/>
      <c r="UFT809" s="49"/>
      <c r="UFU809" s="49"/>
      <c r="UFV809" s="49"/>
      <c r="UFW809" s="49"/>
      <c r="UFX809" s="49"/>
      <c r="UFY809" s="49"/>
      <c r="UFZ809" s="49"/>
      <c r="UGA809" s="49"/>
      <c r="UGB809" s="49"/>
      <c r="UGC809" s="49"/>
      <c r="UGD809" s="49"/>
      <c r="UGE809" s="49"/>
      <c r="UGF809" s="49"/>
      <c r="UGG809" s="49"/>
      <c r="UGH809" s="49"/>
      <c r="UGI809" s="49"/>
      <c r="UGJ809" s="49"/>
      <c r="UGK809" s="49"/>
      <c r="UGL809" s="49"/>
      <c r="UGM809" s="49"/>
      <c r="UGN809" s="49"/>
      <c r="UGO809" s="49"/>
      <c r="UGP809" s="49"/>
      <c r="UGQ809" s="49"/>
      <c r="UGR809" s="49"/>
      <c r="UGS809" s="49"/>
      <c r="UGT809" s="49"/>
      <c r="UGU809" s="49"/>
      <c r="UGV809" s="49"/>
      <c r="UGW809" s="49"/>
      <c r="UGX809" s="49"/>
      <c r="UGY809" s="49"/>
      <c r="UGZ809" s="49"/>
      <c r="UHA809" s="49"/>
      <c r="UHB809" s="49"/>
      <c r="UHC809" s="49"/>
      <c r="UHD809" s="49"/>
      <c r="UHE809" s="49"/>
      <c r="UHF809" s="49"/>
      <c r="UHG809" s="49"/>
      <c r="UHH809" s="49"/>
      <c r="UHI809" s="49"/>
      <c r="UHJ809" s="49"/>
      <c r="UHK809" s="49"/>
      <c r="UHL809" s="49"/>
      <c r="UHM809" s="49"/>
      <c r="UHN809" s="49"/>
      <c r="UHO809" s="49"/>
      <c r="UHP809" s="49"/>
      <c r="UHQ809" s="49"/>
      <c r="UHR809" s="49"/>
      <c r="UHS809" s="49"/>
      <c r="UHT809" s="49"/>
      <c r="UHU809" s="49"/>
      <c r="UHV809" s="49"/>
      <c r="UHW809" s="49"/>
      <c r="UHX809" s="49"/>
      <c r="UHY809" s="49"/>
      <c r="UHZ809" s="49"/>
      <c r="UIA809" s="49"/>
      <c r="UIB809" s="49"/>
      <c r="UIC809" s="49"/>
      <c r="UID809" s="49"/>
      <c r="UIE809" s="49"/>
      <c r="UIF809" s="49"/>
      <c r="UIG809" s="49"/>
      <c r="UIH809" s="49"/>
      <c r="UII809" s="49"/>
      <c r="UIJ809" s="49"/>
      <c r="UIK809" s="49"/>
      <c r="UIL809" s="49"/>
      <c r="UIM809" s="49"/>
      <c r="UIN809" s="49"/>
      <c r="UIO809" s="49"/>
      <c r="UIP809" s="49"/>
      <c r="UIQ809" s="49"/>
      <c r="UIR809" s="49"/>
      <c r="UIS809" s="49"/>
      <c r="UIT809" s="49"/>
      <c r="UIU809" s="49"/>
      <c r="UIV809" s="49"/>
      <c r="UIW809" s="49"/>
      <c r="UIX809" s="49"/>
      <c r="UIY809" s="49"/>
      <c r="UIZ809" s="49"/>
      <c r="UJA809" s="49"/>
      <c r="UJB809" s="49"/>
      <c r="UJC809" s="49"/>
      <c r="UJD809" s="49"/>
      <c r="UJE809" s="49"/>
      <c r="UJF809" s="49"/>
      <c r="UJG809" s="49"/>
      <c r="UJH809" s="49"/>
      <c r="UJI809" s="49"/>
      <c r="UJJ809" s="49"/>
      <c r="UJK809" s="49"/>
      <c r="UJL809" s="49"/>
      <c r="UJM809" s="49"/>
      <c r="UJN809" s="49"/>
      <c r="UJO809" s="49"/>
      <c r="UJP809" s="49"/>
      <c r="UJQ809" s="49"/>
      <c r="UJR809" s="49"/>
      <c r="UJS809" s="49"/>
      <c r="UJT809" s="49"/>
      <c r="UJU809" s="49"/>
      <c r="UJV809" s="49"/>
      <c r="UJW809" s="49"/>
      <c r="UJX809" s="49"/>
      <c r="UJY809" s="49"/>
      <c r="UJZ809" s="49"/>
      <c r="UKA809" s="49"/>
      <c r="UKB809" s="49"/>
      <c r="UKC809" s="49"/>
      <c r="UKD809" s="49"/>
      <c r="UKE809" s="49"/>
      <c r="UKF809" s="49"/>
      <c r="UKG809" s="49"/>
      <c r="UKH809" s="49"/>
      <c r="UKI809" s="49"/>
      <c r="UKJ809" s="49"/>
      <c r="UKK809" s="49"/>
      <c r="UKL809" s="49"/>
      <c r="UKM809" s="49"/>
      <c r="UKN809" s="49"/>
      <c r="UKO809" s="49"/>
      <c r="UKP809" s="49"/>
      <c r="UKQ809" s="49"/>
      <c r="UKR809" s="49"/>
      <c r="UKS809" s="49"/>
      <c r="UKT809" s="49"/>
      <c r="UKU809" s="49"/>
      <c r="UKV809" s="49"/>
      <c r="UKW809" s="49"/>
      <c r="UKX809" s="49"/>
      <c r="UKY809" s="49"/>
      <c r="UKZ809" s="49"/>
      <c r="ULA809" s="49"/>
      <c r="ULB809" s="49"/>
      <c r="ULC809" s="49"/>
      <c r="ULD809" s="49"/>
      <c r="ULE809" s="49"/>
      <c r="ULF809" s="49"/>
      <c r="ULG809" s="49"/>
      <c r="ULH809" s="49"/>
      <c r="ULI809" s="49"/>
      <c r="ULJ809" s="49"/>
      <c r="ULK809" s="49"/>
      <c r="ULL809" s="49"/>
      <c r="ULM809" s="49"/>
      <c r="ULN809" s="49"/>
      <c r="ULO809" s="49"/>
      <c r="ULP809" s="49"/>
      <c r="ULQ809" s="49"/>
      <c r="ULR809" s="49"/>
      <c r="ULS809" s="49"/>
      <c r="ULT809" s="49"/>
      <c r="ULU809" s="49"/>
      <c r="ULV809" s="49"/>
      <c r="ULW809" s="49"/>
      <c r="ULX809" s="49"/>
      <c r="ULY809" s="49"/>
      <c r="ULZ809" s="49"/>
      <c r="UMA809" s="49"/>
      <c r="UMB809" s="49"/>
      <c r="UMC809" s="49"/>
      <c r="UMD809" s="49"/>
      <c r="UME809" s="49"/>
      <c r="UMF809" s="49"/>
      <c r="UMG809" s="49"/>
      <c r="UMH809" s="49"/>
      <c r="UMI809" s="49"/>
      <c r="UMJ809" s="49"/>
      <c r="UMK809" s="49"/>
      <c r="UML809" s="49"/>
      <c r="UMM809" s="49"/>
      <c r="UMN809" s="49"/>
      <c r="UMO809" s="49"/>
      <c r="UMP809" s="49"/>
      <c r="UMQ809" s="49"/>
      <c r="UMR809" s="49"/>
      <c r="UMS809" s="49"/>
      <c r="UMT809" s="49"/>
      <c r="UMU809" s="49"/>
      <c r="UMV809" s="49"/>
      <c r="UMW809" s="49"/>
      <c r="UMX809" s="49"/>
      <c r="UMY809" s="49"/>
      <c r="UMZ809" s="49"/>
      <c r="UNA809" s="49"/>
      <c r="UNB809" s="49"/>
      <c r="UNC809" s="49"/>
      <c r="UND809" s="49"/>
      <c r="UNE809" s="49"/>
      <c r="UNF809" s="49"/>
      <c r="UNG809" s="49"/>
      <c r="UNH809" s="49"/>
      <c r="UNI809" s="49"/>
      <c r="UNJ809" s="49"/>
      <c r="UNK809" s="49"/>
      <c r="UNL809" s="49"/>
      <c r="UNM809" s="49"/>
      <c r="UNN809" s="49"/>
      <c r="UNO809" s="49"/>
      <c r="UNP809" s="49"/>
      <c r="UNQ809" s="49"/>
      <c r="UNR809" s="49"/>
      <c r="UNS809" s="49"/>
      <c r="UNT809" s="49"/>
      <c r="UNU809" s="49"/>
      <c r="UNV809" s="49"/>
      <c r="UNW809" s="49"/>
      <c r="UNX809" s="49"/>
      <c r="UNY809" s="49"/>
      <c r="UNZ809" s="49"/>
      <c r="UOA809" s="49"/>
      <c r="UOB809" s="49"/>
      <c r="UOC809" s="49"/>
      <c r="UOD809" s="49"/>
      <c r="UOE809" s="49"/>
      <c r="UOF809" s="49"/>
      <c r="UOG809" s="49"/>
      <c r="UOH809" s="49"/>
      <c r="UOI809" s="49"/>
      <c r="UOJ809" s="49"/>
      <c r="UOK809" s="49"/>
      <c r="UOL809" s="49"/>
      <c r="UOM809" s="49"/>
      <c r="UON809" s="49"/>
      <c r="UOO809" s="49"/>
      <c r="UOP809" s="49"/>
      <c r="UOQ809" s="49"/>
      <c r="UOR809" s="49"/>
      <c r="UOS809" s="49"/>
      <c r="UOT809" s="49"/>
      <c r="UOU809" s="49"/>
      <c r="UOV809" s="49"/>
      <c r="UOW809" s="49"/>
      <c r="UOX809" s="49"/>
      <c r="UOY809" s="49"/>
      <c r="UOZ809" s="49"/>
      <c r="UPA809" s="49"/>
      <c r="UPB809" s="49"/>
      <c r="UPC809" s="49"/>
      <c r="UPD809" s="49"/>
      <c r="UPE809" s="49"/>
      <c r="UPF809" s="49"/>
      <c r="UPG809" s="49"/>
      <c r="UPH809" s="49"/>
      <c r="UPI809" s="49"/>
      <c r="UPJ809" s="49"/>
      <c r="UPK809" s="49"/>
      <c r="UPL809" s="49"/>
      <c r="UPM809" s="49"/>
      <c r="UPN809" s="49"/>
      <c r="UPO809" s="49"/>
      <c r="UPP809" s="49"/>
      <c r="UPQ809" s="49"/>
      <c r="UPR809" s="49"/>
      <c r="UPS809" s="49"/>
      <c r="UPT809" s="49"/>
      <c r="UPU809" s="49"/>
      <c r="UPV809" s="49"/>
      <c r="UPW809" s="49"/>
      <c r="UPX809" s="49"/>
      <c r="UPY809" s="49"/>
      <c r="UPZ809" s="49"/>
      <c r="UQA809" s="49"/>
      <c r="UQB809" s="49"/>
      <c r="UQC809" s="49"/>
      <c r="UQD809" s="49"/>
      <c r="UQE809" s="49"/>
      <c r="UQF809" s="49"/>
      <c r="UQG809" s="49"/>
      <c r="UQH809" s="49"/>
      <c r="UQI809" s="49"/>
      <c r="UQJ809" s="49"/>
      <c r="UQK809" s="49"/>
      <c r="UQL809" s="49"/>
      <c r="UQM809" s="49"/>
      <c r="UQN809" s="49"/>
      <c r="UQO809" s="49"/>
      <c r="UQP809" s="49"/>
      <c r="UQQ809" s="49"/>
      <c r="UQR809" s="49"/>
      <c r="UQS809" s="49"/>
      <c r="UQT809" s="49"/>
      <c r="UQU809" s="49"/>
      <c r="UQV809" s="49"/>
      <c r="UQW809" s="49"/>
      <c r="UQX809" s="49"/>
      <c r="UQY809" s="49"/>
      <c r="UQZ809" s="49"/>
      <c r="URA809" s="49"/>
      <c r="URB809" s="49"/>
      <c r="URC809" s="49"/>
      <c r="URD809" s="49"/>
      <c r="URE809" s="49"/>
      <c r="URF809" s="49"/>
      <c r="URG809" s="49"/>
      <c r="URH809" s="49"/>
      <c r="URI809" s="49"/>
      <c r="URJ809" s="49"/>
      <c r="URK809" s="49"/>
      <c r="URL809" s="49"/>
      <c r="URM809" s="49"/>
      <c r="URN809" s="49"/>
      <c r="URO809" s="49"/>
      <c r="URP809" s="49"/>
      <c r="URQ809" s="49"/>
      <c r="URR809" s="49"/>
      <c r="URS809" s="49"/>
      <c r="URT809" s="49"/>
      <c r="URU809" s="49"/>
      <c r="URV809" s="49"/>
      <c r="URW809" s="49"/>
      <c r="URX809" s="49"/>
      <c r="URY809" s="49"/>
      <c r="URZ809" s="49"/>
      <c r="USA809" s="49"/>
      <c r="USB809" s="49"/>
      <c r="USC809" s="49"/>
      <c r="USD809" s="49"/>
      <c r="USE809" s="49"/>
      <c r="USF809" s="49"/>
      <c r="USG809" s="49"/>
      <c r="USH809" s="49"/>
      <c r="USI809" s="49"/>
      <c r="USJ809" s="49"/>
      <c r="USK809" s="49"/>
      <c r="USL809" s="49"/>
      <c r="USM809" s="49"/>
      <c r="USN809" s="49"/>
      <c r="USO809" s="49"/>
      <c r="USP809" s="49"/>
      <c r="USQ809" s="49"/>
      <c r="USR809" s="49"/>
      <c r="USS809" s="49"/>
      <c r="UST809" s="49"/>
      <c r="USU809" s="49"/>
      <c r="USV809" s="49"/>
      <c r="USW809" s="49"/>
      <c r="USX809" s="49"/>
      <c r="USY809" s="49"/>
      <c r="USZ809" s="49"/>
      <c r="UTA809" s="49"/>
      <c r="UTB809" s="49"/>
      <c r="UTC809" s="49"/>
      <c r="UTD809" s="49"/>
      <c r="UTE809" s="49"/>
      <c r="UTF809" s="49"/>
      <c r="UTG809" s="49"/>
      <c r="UTH809" s="49"/>
      <c r="UTI809" s="49"/>
      <c r="UTJ809" s="49"/>
      <c r="UTK809" s="49"/>
      <c r="UTL809" s="49"/>
      <c r="UTM809" s="49"/>
      <c r="UTN809" s="49"/>
      <c r="UTO809" s="49"/>
      <c r="UTP809" s="49"/>
      <c r="UTQ809" s="49"/>
      <c r="UTR809" s="49"/>
      <c r="UTS809" s="49"/>
      <c r="UTT809" s="49"/>
      <c r="UTU809" s="49"/>
      <c r="UTV809" s="49"/>
      <c r="UTW809" s="49"/>
      <c r="UTX809" s="49"/>
      <c r="UTY809" s="49"/>
      <c r="UTZ809" s="49"/>
      <c r="UUA809" s="49"/>
      <c r="UUB809" s="49"/>
      <c r="UUC809" s="49"/>
      <c r="UUD809" s="49"/>
      <c r="UUE809" s="49"/>
      <c r="UUF809" s="49"/>
      <c r="UUG809" s="49"/>
      <c r="UUH809" s="49"/>
      <c r="UUI809" s="49"/>
      <c r="UUJ809" s="49"/>
      <c r="UUK809" s="49"/>
      <c r="UUL809" s="49"/>
      <c r="UUM809" s="49"/>
      <c r="UUN809" s="49"/>
      <c r="UUO809" s="49"/>
      <c r="UUP809" s="49"/>
      <c r="UUQ809" s="49"/>
      <c r="UUR809" s="49"/>
      <c r="UUS809" s="49"/>
      <c r="UUT809" s="49"/>
      <c r="UUU809" s="49"/>
      <c r="UUV809" s="49"/>
      <c r="UUW809" s="49"/>
      <c r="UUX809" s="49"/>
      <c r="UUY809" s="49"/>
      <c r="UUZ809" s="49"/>
      <c r="UVA809" s="49"/>
      <c r="UVB809" s="49"/>
      <c r="UVC809" s="49"/>
      <c r="UVD809" s="49"/>
      <c r="UVE809" s="49"/>
      <c r="UVF809" s="49"/>
      <c r="UVG809" s="49"/>
      <c r="UVH809" s="49"/>
      <c r="UVI809" s="49"/>
      <c r="UVJ809" s="49"/>
      <c r="UVK809" s="49"/>
      <c r="UVL809" s="49"/>
      <c r="UVM809" s="49"/>
      <c r="UVN809" s="49"/>
      <c r="UVO809" s="49"/>
      <c r="UVP809" s="49"/>
      <c r="UVQ809" s="49"/>
      <c r="UVR809" s="49"/>
      <c r="UVS809" s="49"/>
      <c r="UVT809" s="49"/>
      <c r="UVU809" s="49"/>
      <c r="UVV809" s="49"/>
      <c r="UVW809" s="49"/>
      <c r="UVX809" s="49"/>
      <c r="UVY809" s="49"/>
      <c r="UVZ809" s="49"/>
      <c r="UWA809" s="49"/>
      <c r="UWB809" s="49"/>
      <c r="UWC809" s="49"/>
      <c r="UWD809" s="49"/>
      <c r="UWE809" s="49"/>
      <c r="UWF809" s="49"/>
      <c r="UWG809" s="49"/>
      <c r="UWH809" s="49"/>
      <c r="UWI809" s="49"/>
      <c r="UWJ809" s="49"/>
      <c r="UWK809" s="49"/>
      <c r="UWL809" s="49"/>
      <c r="UWM809" s="49"/>
      <c r="UWN809" s="49"/>
      <c r="UWO809" s="49"/>
      <c r="UWP809" s="49"/>
      <c r="UWQ809" s="49"/>
      <c r="UWR809" s="49"/>
      <c r="UWS809" s="49"/>
      <c r="UWT809" s="49"/>
      <c r="UWU809" s="49"/>
      <c r="UWV809" s="49"/>
      <c r="UWW809" s="49"/>
      <c r="UWX809" s="49"/>
      <c r="UWY809" s="49"/>
      <c r="UWZ809" s="49"/>
      <c r="UXA809" s="49"/>
      <c r="UXB809" s="49"/>
      <c r="UXC809" s="49"/>
      <c r="UXD809" s="49"/>
      <c r="UXE809" s="49"/>
      <c r="UXF809" s="49"/>
      <c r="UXG809" s="49"/>
      <c r="UXH809" s="49"/>
      <c r="UXI809" s="49"/>
      <c r="UXJ809" s="49"/>
      <c r="UXK809" s="49"/>
      <c r="UXL809" s="49"/>
      <c r="UXM809" s="49"/>
      <c r="UXN809" s="49"/>
      <c r="UXO809" s="49"/>
      <c r="UXP809" s="49"/>
      <c r="UXQ809" s="49"/>
      <c r="UXR809" s="49"/>
      <c r="UXS809" s="49"/>
      <c r="UXT809" s="49"/>
      <c r="UXU809" s="49"/>
      <c r="UXV809" s="49"/>
      <c r="UXW809" s="49"/>
      <c r="UXX809" s="49"/>
      <c r="UXY809" s="49"/>
      <c r="UXZ809" s="49"/>
      <c r="UYA809" s="49"/>
      <c r="UYB809" s="49"/>
      <c r="UYC809" s="49"/>
      <c r="UYD809" s="49"/>
      <c r="UYE809" s="49"/>
      <c r="UYF809" s="49"/>
      <c r="UYG809" s="49"/>
      <c r="UYH809" s="49"/>
      <c r="UYI809" s="49"/>
      <c r="UYJ809" s="49"/>
      <c r="UYK809" s="49"/>
      <c r="UYL809" s="49"/>
      <c r="UYM809" s="49"/>
      <c r="UYN809" s="49"/>
      <c r="UYO809" s="49"/>
      <c r="UYP809" s="49"/>
      <c r="UYQ809" s="49"/>
      <c r="UYR809" s="49"/>
      <c r="UYS809" s="49"/>
      <c r="UYT809" s="49"/>
      <c r="UYU809" s="49"/>
      <c r="UYV809" s="49"/>
      <c r="UYW809" s="49"/>
      <c r="UYX809" s="49"/>
      <c r="UYY809" s="49"/>
      <c r="UYZ809" s="49"/>
      <c r="UZA809" s="49"/>
      <c r="UZB809" s="49"/>
      <c r="UZC809" s="49"/>
      <c r="UZD809" s="49"/>
      <c r="UZE809" s="49"/>
      <c r="UZF809" s="49"/>
      <c r="UZG809" s="49"/>
      <c r="UZH809" s="49"/>
      <c r="UZI809" s="49"/>
      <c r="UZJ809" s="49"/>
      <c r="UZK809" s="49"/>
      <c r="UZL809" s="49"/>
      <c r="UZM809" s="49"/>
      <c r="UZN809" s="49"/>
      <c r="UZO809" s="49"/>
      <c r="UZP809" s="49"/>
      <c r="UZQ809" s="49"/>
      <c r="UZR809" s="49"/>
      <c r="UZS809" s="49"/>
      <c r="UZT809" s="49"/>
      <c r="UZU809" s="49"/>
      <c r="UZV809" s="49"/>
      <c r="UZW809" s="49"/>
      <c r="UZX809" s="49"/>
      <c r="UZY809" s="49"/>
      <c r="UZZ809" s="49"/>
      <c r="VAA809" s="49"/>
      <c r="VAB809" s="49"/>
      <c r="VAC809" s="49"/>
      <c r="VAD809" s="49"/>
      <c r="VAE809" s="49"/>
      <c r="VAF809" s="49"/>
      <c r="VAG809" s="49"/>
      <c r="VAH809" s="49"/>
      <c r="VAI809" s="49"/>
      <c r="VAJ809" s="49"/>
      <c r="VAK809" s="49"/>
      <c r="VAL809" s="49"/>
      <c r="VAM809" s="49"/>
      <c r="VAN809" s="49"/>
      <c r="VAO809" s="49"/>
      <c r="VAP809" s="49"/>
      <c r="VAQ809" s="49"/>
      <c r="VAR809" s="49"/>
      <c r="VAS809" s="49"/>
      <c r="VAT809" s="49"/>
      <c r="VAU809" s="49"/>
      <c r="VAV809" s="49"/>
      <c r="VAW809" s="49"/>
      <c r="VAX809" s="49"/>
      <c r="VAY809" s="49"/>
      <c r="VAZ809" s="49"/>
      <c r="VBA809" s="49"/>
      <c r="VBB809" s="49"/>
      <c r="VBC809" s="49"/>
      <c r="VBD809" s="49"/>
      <c r="VBE809" s="49"/>
      <c r="VBF809" s="49"/>
      <c r="VBG809" s="49"/>
      <c r="VBH809" s="49"/>
      <c r="VBI809" s="49"/>
      <c r="VBJ809" s="49"/>
      <c r="VBK809" s="49"/>
      <c r="VBL809" s="49"/>
      <c r="VBM809" s="49"/>
      <c r="VBN809" s="49"/>
      <c r="VBO809" s="49"/>
      <c r="VBP809" s="49"/>
      <c r="VBQ809" s="49"/>
      <c r="VBR809" s="49"/>
      <c r="VBS809" s="49"/>
      <c r="VBT809" s="49"/>
      <c r="VBU809" s="49"/>
      <c r="VBV809" s="49"/>
      <c r="VBW809" s="49"/>
      <c r="VBX809" s="49"/>
      <c r="VBY809" s="49"/>
      <c r="VBZ809" s="49"/>
      <c r="VCA809" s="49"/>
      <c r="VCB809" s="49"/>
      <c r="VCC809" s="49"/>
      <c r="VCD809" s="49"/>
      <c r="VCE809" s="49"/>
      <c r="VCF809" s="49"/>
      <c r="VCG809" s="49"/>
      <c r="VCH809" s="49"/>
      <c r="VCI809" s="49"/>
      <c r="VCJ809" s="49"/>
      <c r="VCK809" s="49"/>
      <c r="VCL809" s="49"/>
      <c r="VCM809" s="49"/>
      <c r="VCN809" s="49"/>
      <c r="VCO809" s="49"/>
      <c r="VCP809" s="49"/>
      <c r="VCQ809" s="49"/>
      <c r="VCR809" s="49"/>
      <c r="VCS809" s="49"/>
      <c r="VCT809" s="49"/>
      <c r="VCU809" s="49"/>
      <c r="VCV809" s="49"/>
      <c r="VCW809" s="49"/>
      <c r="VCX809" s="49"/>
      <c r="VCY809" s="49"/>
      <c r="VCZ809" s="49"/>
      <c r="VDA809" s="49"/>
      <c r="VDB809" s="49"/>
      <c r="VDC809" s="49"/>
      <c r="VDD809" s="49"/>
      <c r="VDE809" s="49"/>
      <c r="VDF809" s="49"/>
      <c r="VDG809" s="49"/>
      <c r="VDH809" s="49"/>
      <c r="VDI809" s="49"/>
      <c r="VDJ809" s="49"/>
      <c r="VDK809" s="49"/>
      <c r="VDL809" s="49"/>
      <c r="VDM809" s="49"/>
      <c r="VDN809" s="49"/>
      <c r="VDO809" s="49"/>
      <c r="VDP809" s="49"/>
      <c r="VDQ809" s="49"/>
      <c r="VDR809" s="49"/>
      <c r="VDS809" s="49"/>
      <c r="VDT809" s="49"/>
      <c r="VDU809" s="49"/>
      <c r="VDV809" s="49"/>
      <c r="VDW809" s="49"/>
      <c r="VDX809" s="49"/>
      <c r="VDY809" s="49"/>
      <c r="VDZ809" s="49"/>
      <c r="VEA809" s="49"/>
      <c r="VEB809" s="49"/>
      <c r="VEC809" s="49"/>
      <c r="VED809" s="49"/>
      <c r="VEE809" s="49"/>
      <c r="VEF809" s="49"/>
      <c r="VEG809" s="49"/>
      <c r="VEH809" s="49"/>
      <c r="VEI809" s="49"/>
      <c r="VEJ809" s="49"/>
      <c r="VEK809" s="49"/>
      <c r="VEL809" s="49"/>
      <c r="VEM809" s="49"/>
      <c r="VEN809" s="49"/>
      <c r="VEO809" s="49"/>
      <c r="VEP809" s="49"/>
      <c r="VEQ809" s="49"/>
      <c r="VER809" s="49"/>
      <c r="VES809" s="49"/>
      <c r="VET809" s="49"/>
      <c r="VEU809" s="49"/>
      <c r="VEV809" s="49"/>
      <c r="VEW809" s="49"/>
      <c r="VEX809" s="49"/>
      <c r="VEY809" s="49"/>
      <c r="VEZ809" s="49"/>
      <c r="VFA809" s="49"/>
      <c r="VFB809" s="49"/>
      <c r="VFC809" s="49"/>
      <c r="VFD809" s="49"/>
      <c r="VFE809" s="49"/>
      <c r="VFF809" s="49"/>
      <c r="VFG809" s="49"/>
      <c r="VFH809" s="49"/>
      <c r="VFI809" s="49"/>
      <c r="VFJ809" s="49"/>
      <c r="VFK809" s="49"/>
      <c r="VFL809" s="49"/>
      <c r="VFM809" s="49"/>
      <c r="VFN809" s="49"/>
      <c r="VFO809" s="49"/>
      <c r="VFP809" s="49"/>
      <c r="VFQ809" s="49"/>
      <c r="VFR809" s="49"/>
      <c r="VFS809" s="49"/>
      <c r="VFT809" s="49"/>
      <c r="VFU809" s="49"/>
      <c r="VFV809" s="49"/>
      <c r="VFW809" s="49"/>
      <c r="VFX809" s="49"/>
      <c r="VFY809" s="49"/>
      <c r="VFZ809" s="49"/>
      <c r="VGA809" s="49"/>
      <c r="VGB809" s="49"/>
      <c r="VGC809" s="49"/>
      <c r="VGD809" s="49"/>
      <c r="VGE809" s="49"/>
      <c r="VGF809" s="49"/>
      <c r="VGG809" s="49"/>
      <c r="VGH809" s="49"/>
      <c r="VGI809" s="49"/>
      <c r="VGJ809" s="49"/>
      <c r="VGK809" s="49"/>
      <c r="VGL809" s="49"/>
      <c r="VGM809" s="49"/>
      <c r="VGN809" s="49"/>
      <c r="VGO809" s="49"/>
      <c r="VGP809" s="49"/>
      <c r="VGQ809" s="49"/>
      <c r="VGR809" s="49"/>
      <c r="VGS809" s="49"/>
      <c r="VGT809" s="49"/>
      <c r="VGU809" s="49"/>
      <c r="VGV809" s="49"/>
      <c r="VGW809" s="49"/>
      <c r="VGX809" s="49"/>
      <c r="VGY809" s="49"/>
      <c r="VGZ809" s="49"/>
      <c r="VHA809" s="49"/>
      <c r="VHB809" s="49"/>
      <c r="VHC809" s="49"/>
      <c r="VHD809" s="49"/>
      <c r="VHE809" s="49"/>
      <c r="VHF809" s="49"/>
      <c r="VHG809" s="49"/>
      <c r="VHH809" s="49"/>
      <c r="VHI809" s="49"/>
      <c r="VHJ809" s="49"/>
      <c r="VHK809" s="49"/>
      <c r="VHL809" s="49"/>
      <c r="VHM809" s="49"/>
      <c r="VHN809" s="49"/>
      <c r="VHO809" s="49"/>
      <c r="VHP809" s="49"/>
      <c r="VHQ809" s="49"/>
      <c r="VHR809" s="49"/>
      <c r="VHS809" s="49"/>
      <c r="VHT809" s="49"/>
      <c r="VHU809" s="49"/>
      <c r="VHV809" s="49"/>
      <c r="VHW809" s="49"/>
      <c r="VHX809" s="49"/>
      <c r="VHY809" s="49"/>
      <c r="VHZ809" s="49"/>
      <c r="VIA809" s="49"/>
      <c r="VIB809" s="49"/>
      <c r="VIC809" s="49"/>
      <c r="VID809" s="49"/>
      <c r="VIE809" s="49"/>
      <c r="VIF809" s="49"/>
      <c r="VIG809" s="49"/>
      <c r="VIH809" s="49"/>
      <c r="VII809" s="49"/>
      <c r="VIJ809" s="49"/>
      <c r="VIK809" s="49"/>
      <c r="VIL809" s="49"/>
      <c r="VIM809" s="49"/>
      <c r="VIN809" s="49"/>
      <c r="VIO809" s="49"/>
      <c r="VIP809" s="49"/>
      <c r="VIQ809" s="49"/>
      <c r="VIR809" s="49"/>
      <c r="VIS809" s="49"/>
      <c r="VIT809" s="49"/>
      <c r="VIU809" s="49"/>
      <c r="VIV809" s="49"/>
      <c r="VIW809" s="49"/>
      <c r="VIX809" s="49"/>
      <c r="VIY809" s="49"/>
      <c r="VIZ809" s="49"/>
      <c r="VJA809" s="49"/>
      <c r="VJB809" s="49"/>
      <c r="VJC809" s="49"/>
      <c r="VJD809" s="49"/>
      <c r="VJE809" s="49"/>
      <c r="VJF809" s="49"/>
      <c r="VJG809" s="49"/>
      <c r="VJH809" s="49"/>
      <c r="VJI809" s="49"/>
      <c r="VJJ809" s="49"/>
      <c r="VJK809" s="49"/>
      <c r="VJL809" s="49"/>
      <c r="VJM809" s="49"/>
      <c r="VJN809" s="49"/>
      <c r="VJO809" s="49"/>
      <c r="VJP809" s="49"/>
      <c r="VJQ809" s="49"/>
      <c r="VJR809" s="49"/>
      <c r="VJS809" s="49"/>
      <c r="VJT809" s="49"/>
      <c r="VJU809" s="49"/>
      <c r="VJV809" s="49"/>
      <c r="VJW809" s="49"/>
      <c r="VJX809" s="49"/>
      <c r="VJY809" s="49"/>
      <c r="VJZ809" s="49"/>
      <c r="VKA809" s="49"/>
      <c r="VKB809" s="49"/>
      <c r="VKC809" s="49"/>
      <c r="VKD809" s="49"/>
      <c r="VKE809" s="49"/>
      <c r="VKF809" s="49"/>
      <c r="VKG809" s="49"/>
      <c r="VKH809" s="49"/>
      <c r="VKI809" s="49"/>
      <c r="VKJ809" s="49"/>
      <c r="VKK809" s="49"/>
      <c r="VKL809" s="49"/>
      <c r="VKM809" s="49"/>
      <c r="VKN809" s="49"/>
      <c r="VKO809" s="49"/>
      <c r="VKP809" s="49"/>
      <c r="VKQ809" s="49"/>
      <c r="VKR809" s="49"/>
      <c r="VKS809" s="49"/>
      <c r="VKT809" s="49"/>
      <c r="VKU809" s="49"/>
      <c r="VKV809" s="49"/>
      <c r="VKW809" s="49"/>
      <c r="VKX809" s="49"/>
      <c r="VKY809" s="49"/>
      <c r="VKZ809" s="49"/>
      <c r="VLA809" s="49"/>
      <c r="VLB809" s="49"/>
      <c r="VLC809" s="49"/>
      <c r="VLD809" s="49"/>
      <c r="VLE809" s="49"/>
      <c r="VLF809" s="49"/>
      <c r="VLG809" s="49"/>
      <c r="VLH809" s="49"/>
      <c r="VLI809" s="49"/>
      <c r="VLJ809" s="49"/>
      <c r="VLK809" s="49"/>
      <c r="VLL809" s="49"/>
      <c r="VLM809" s="49"/>
      <c r="VLN809" s="49"/>
      <c r="VLO809" s="49"/>
      <c r="VLP809" s="49"/>
      <c r="VLQ809" s="49"/>
      <c r="VLR809" s="49"/>
      <c r="VLS809" s="49"/>
      <c r="VLT809" s="49"/>
      <c r="VLU809" s="49"/>
      <c r="VLV809" s="49"/>
      <c r="VLW809" s="49"/>
      <c r="VLX809" s="49"/>
      <c r="VLY809" s="49"/>
      <c r="VLZ809" s="49"/>
      <c r="VMA809" s="49"/>
      <c r="VMB809" s="49"/>
      <c r="VMC809" s="49"/>
      <c r="VMD809" s="49"/>
      <c r="VME809" s="49"/>
      <c r="VMF809" s="49"/>
      <c r="VMG809" s="49"/>
      <c r="VMH809" s="49"/>
      <c r="VMI809" s="49"/>
      <c r="VMJ809" s="49"/>
      <c r="VMK809" s="49"/>
      <c r="VML809" s="49"/>
      <c r="VMM809" s="49"/>
      <c r="VMN809" s="49"/>
      <c r="VMO809" s="49"/>
      <c r="VMP809" s="49"/>
      <c r="VMQ809" s="49"/>
      <c r="VMR809" s="49"/>
      <c r="VMS809" s="49"/>
      <c r="VMT809" s="49"/>
      <c r="VMU809" s="49"/>
      <c r="VMV809" s="49"/>
      <c r="VMW809" s="49"/>
      <c r="VMX809" s="49"/>
      <c r="VMY809" s="49"/>
      <c r="VMZ809" s="49"/>
      <c r="VNA809" s="49"/>
      <c r="VNB809" s="49"/>
      <c r="VNC809" s="49"/>
      <c r="VND809" s="49"/>
      <c r="VNE809" s="49"/>
      <c r="VNF809" s="49"/>
      <c r="VNG809" s="49"/>
      <c r="VNH809" s="49"/>
      <c r="VNI809" s="49"/>
      <c r="VNJ809" s="49"/>
      <c r="VNK809" s="49"/>
      <c r="VNL809" s="49"/>
      <c r="VNM809" s="49"/>
      <c r="VNN809" s="49"/>
      <c r="VNO809" s="49"/>
      <c r="VNP809" s="49"/>
      <c r="VNQ809" s="49"/>
      <c r="VNR809" s="49"/>
      <c r="VNS809" s="49"/>
      <c r="VNT809" s="49"/>
      <c r="VNU809" s="49"/>
      <c r="VNV809" s="49"/>
      <c r="VNW809" s="49"/>
      <c r="VNX809" s="49"/>
      <c r="VNY809" s="49"/>
      <c r="VNZ809" s="49"/>
      <c r="VOA809" s="49"/>
      <c r="VOB809" s="49"/>
      <c r="VOC809" s="49"/>
      <c r="VOD809" s="49"/>
      <c r="VOE809" s="49"/>
      <c r="VOF809" s="49"/>
      <c r="VOG809" s="49"/>
      <c r="VOH809" s="49"/>
      <c r="VOI809" s="49"/>
      <c r="VOJ809" s="49"/>
      <c r="VOK809" s="49"/>
      <c r="VOL809" s="49"/>
      <c r="VOM809" s="49"/>
      <c r="VON809" s="49"/>
      <c r="VOO809" s="49"/>
      <c r="VOP809" s="49"/>
      <c r="VOQ809" s="49"/>
      <c r="VOR809" s="49"/>
      <c r="VOS809" s="49"/>
      <c r="VOT809" s="49"/>
      <c r="VOU809" s="49"/>
      <c r="VOV809" s="49"/>
      <c r="VOW809" s="49"/>
      <c r="VOX809" s="49"/>
      <c r="VOY809" s="49"/>
      <c r="VOZ809" s="49"/>
      <c r="VPA809" s="49"/>
      <c r="VPB809" s="49"/>
      <c r="VPC809" s="49"/>
      <c r="VPD809" s="49"/>
      <c r="VPE809" s="49"/>
      <c r="VPF809" s="49"/>
      <c r="VPG809" s="49"/>
      <c r="VPH809" s="49"/>
      <c r="VPI809" s="49"/>
      <c r="VPJ809" s="49"/>
      <c r="VPK809" s="49"/>
      <c r="VPL809" s="49"/>
      <c r="VPM809" s="49"/>
      <c r="VPN809" s="49"/>
      <c r="VPO809" s="49"/>
      <c r="VPP809" s="49"/>
      <c r="VPQ809" s="49"/>
      <c r="VPR809" s="49"/>
      <c r="VPS809" s="49"/>
      <c r="VPT809" s="49"/>
      <c r="VPU809" s="49"/>
      <c r="VPV809" s="49"/>
      <c r="VPW809" s="49"/>
      <c r="VPX809" s="49"/>
      <c r="VPY809" s="49"/>
      <c r="VPZ809" s="49"/>
      <c r="VQA809" s="49"/>
      <c r="VQB809" s="49"/>
      <c r="VQC809" s="49"/>
      <c r="VQD809" s="49"/>
      <c r="VQE809" s="49"/>
      <c r="VQF809" s="49"/>
      <c r="VQG809" s="49"/>
      <c r="VQH809" s="49"/>
      <c r="VQI809" s="49"/>
      <c r="VQJ809" s="49"/>
      <c r="VQK809" s="49"/>
      <c r="VQL809" s="49"/>
      <c r="VQM809" s="49"/>
      <c r="VQN809" s="49"/>
      <c r="VQO809" s="49"/>
      <c r="VQP809" s="49"/>
      <c r="VQQ809" s="49"/>
      <c r="VQR809" s="49"/>
      <c r="VQS809" s="49"/>
      <c r="VQT809" s="49"/>
      <c r="VQU809" s="49"/>
      <c r="VQV809" s="49"/>
      <c r="VQW809" s="49"/>
      <c r="VQX809" s="49"/>
      <c r="VQY809" s="49"/>
      <c r="VQZ809" s="49"/>
      <c r="VRA809" s="49"/>
      <c r="VRB809" s="49"/>
      <c r="VRC809" s="49"/>
      <c r="VRD809" s="49"/>
      <c r="VRE809" s="49"/>
      <c r="VRF809" s="49"/>
      <c r="VRG809" s="49"/>
      <c r="VRH809" s="49"/>
      <c r="VRI809" s="49"/>
      <c r="VRJ809" s="49"/>
      <c r="VRK809" s="49"/>
      <c r="VRL809" s="49"/>
      <c r="VRM809" s="49"/>
      <c r="VRN809" s="49"/>
      <c r="VRO809" s="49"/>
      <c r="VRP809" s="49"/>
      <c r="VRQ809" s="49"/>
      <c r="VRR809" s="49"/>
      <c r="VRS809" s="49"/>
      <c r="VRT809" s="49"/>
      <c r="VRU809" s="49"/>
      <c r="VRV809" s="49"/>
      <c r="VRW809" s="49"/>
      <c r="VRX809" s="49"/>
      <c r="VRY809" s="49"/>
      <c r="VRZ809" s="49"/>
      <c r="VSA809" s="49"/>
      <c r="VSB809" s="49"/>
      <c r="VSC809" s="49"/>
      <c r="VSD809" s="49"/>
      <c r="VSE809" s="49"/>
      <c r="VSF809" s="49"/>
      <c r="VSG809" s="49"/>
      <c r="VSH809" s="49"/>
      <c r="VSI809" s="49"/>
      <c r="VSJ809" s="49"/>
      <c r="VSK809" s="49"/>
      <c r="VSL809" s="49"/>
      <c r="VSM809" s="49"/>
      <c r="VSN809" s="49"/>
      <c r="VSO809" s="49"/>
      <c r="VSP809" s="49"/>
      <c r="VSQ809" s="49"/>
      <c r="VSR809" s="49"/>
      <c r="VSS809" s="49"/>
      <c r="VST809" s="49"/>
      <c r="VSU809" s="49"/>
      <c r="VSV809" s="49"/>
      <c r="VSW809" s="49"/>
      <c r="VSX809" s="49"/>
      <c r="VSY809" s="49"/>
      <c r="VSZ809" s="49"/>
      <c r="VTA809" s="49"/>
      <c r="VTB809" s="49"/>
      <c r="VTC809" s="49"/>
      <c r="VTD809" s="49"/>
      <c r="VTE809" s="49"/>
      <c r="VTF809" s="49"/>
      <c r="VTG809" s="49"/>
      <c r="VTH809" s="49"/>
      <c r="VTI809" s="49"/>
      <c r="VTJ809" s="49"/>
      <c r="VTK809" s="49"/>
      <c r="VTL809" s="49"/>
      <c r="VTM809" s="49"/>
      <c r="VTN809" s="49"/>
      <c r="VTO809" s="49"/>
      <c r="VTP809" s="49"/>
      <c r="VTQ809" s="49"/>
      <c r="VTR809" s="49"/>
      <c r="VTS809" s="49"/>
      <c r="VTT809" s="49"/>
      <c r="VTU809" s="49"/>
      <c r="VTV809" s="49"/>
      <c r="VTW809" s="49"/>
      <c r="VTX809" s="49"/>
      <c r="VTY809" s="49"/>
      <c r="VTZ809" s="49"/>
      <c r="VUA809" s="49"/>
      <c r="VUB809" s="49"/>
      <c r="VUC809" s="49"/>
      <c r="VUD809" s="49"/>
      <c r="VUE809" s="49"/>
      <c r="VUF809" s="49"/>
      <c r="VUG809" s="49"/>
      <c r="VUH809" s="49"/>
      <c r="VUI809" s="49"/>
      <c r="VUJ809" s="49"/>
      <c r="VUK809" s="49"/>
      <c r="VUL809" s="49"/>
      <c r="VUM809" s="49"/>
      <c r="VUN809" s="49"/>
      <c r="VUO809" s="49"/>
      <c r="VUP809" s="49"/>
      <c r="VUQ809" s="49"/>
      <c r="VUR809" s="49"/>
      <c r="VUS809" s="49"/>
      <c r="VUT809" s="49"/>
      <c r="VUU809" s="49"/>
      <c r="VUV809" s="49"/>
      <c r="VUW809" s="49"/>
      <c r="VUX809" s="49"/>
      <c r="VUY809" s="49"/>
      <c r="VUZ809" s="49"/>
      <c r="VVA809" s="49"/>
      <c r="VVB809" s="49"/>
      <c r="VVC809" s="49"/>
      <c r="VVD809" s="49"/>
      <c r="VVE809" s="49"/>
      <c r="VVF809" s="49"/>
      <c r="VVG809" s="49"/>
      <c r="VVH809" s="49"/>
      <c r="VVI809" s="49"/>
      <c r="VVJ809" s="49"/>
      <c r="VVK809" s="49"/>
      <c r="VVL809" s="49"/>
      <c r="VVM809" s="49"/>
      <c r="VVN809" s="49"/>
      <c r="VVO809" s="49"/>
      <c r="VVP809" s="49"/>
      <c r="VVQ809" s="49"/>
      <c r="VVR809" s="49"/>
      <c r="VVS809" s="49"/>
      <c r="VVT809" s="49"/>
      <c r="VVU809" s="49"/>
      <c r="VVV809" s="49"/>
      <c r="VVW809" s="49"/>
      <c r="VVX809" s="49"/>
      <c r="VVY809" s="49"/>
      <c r="VVZ809" s="49"/>
      <c r="VWA809" s="49"/>
      <c r="VWB809" s="49"/>
      <c r="VWC809" s="49"/>
      <c r="VWD809" s="49"/>
      <c r="VWE809" s="49"/>
      <c r="VWF809" s="49"/>
      <c r="VWG809" s="49"/>
      <c r="VWH809" s="49"/>
      <c r="VWI809" s="49"/>
      <c r="VWJ809" s="49"/>
      <c r="VWK809" s="49"/>
      <c r="VWL809" s="49"/>
      <c r="VWM809" s="49"/>
      <c r="VWN809" s="49"/>
      <c r="VWO809" s="49"/>
      <c r="VWP809" s="49"/>
      <c r="VWQ809" s="49"/>
      <c r="VWR809" s="49"/>
      <c r="VWS809" s="49"/>
      <c r="VWT809" s="49"/>
      <c r="VWU809" s="49"/>
      <c r="VWV809" s="49"/>
      <c r="VWW809" s="49"/>
      <c r="VWX809" s="49"/>
      <c r="VWY809" s="49"/>
      <c r="VWZ809" s="49"/>
      <c r="VXA809" s="49"/>
      <c r="VXB809" s="49"/>
      <c r="VXC809" s="49"/>
      <c r="VXD809" s="49"/>
      <c r="VXE809" s="49"/>
      <c r="VXF809" s="49"/>
      <c r="VXG809" s="49"/>
      <c r="VXH809" s="49"/>
      <c r="VXI809" s="49"/>
      <c r="VXJ809" s="49"/>
      <c r="VXK809" s="49"/>
      <c r="VXL809" s="49"/>
      <c r="VXM809" s="49"/>
      <c r="VXN809" s="49"/>
      <c r="VXO809" s="49"/>
      <c r="VXP809" s="49"/>
      <c r="VXQ809" s="49"/>
      <c r="VXR809" s="49"/>
      <c r="VXS809" s="49"/>
      <c r="VXT809" s="49"/>
      <c r="VXU809" s="49"/>
      <c r="VXV809" s="49"/>
      <c r="VXW809" s="49"/>
      <c r="VXX809" s="49"/>
      <c r="VXY809" s="49"/>
      <c r="VXZ809" s="49"/>
      <c r="VYA809" s="49"/>
      <c r="VYB809" s="49"/>
      <c r="VYC809" s="49"/>
      <c r="VYD809" s="49"/>
      <c r="VYE809" s="49"/>
      <c r="VYF809" s="49"/>
      <c r="VYG809" s="49"/>
      <c r="VYH809" s="49"/>
      <c r="VYI809" s="49"/>
      <c r="VYJ809" s="49"/>
      <c r="VYK809" s="49"/>
      <c r="VYL809" s="49"/>
      <c r="VYM809" s="49"/>
      <c r="VYN809" s="49"/>
      <c r="VYO809" s="49"/>
      <c r="VYP809" s="49"/>
      <c r="VYQ809" s="49"/>
      <c r="VYR809" s="49"/>
      <c r="VYS809" s="49"/>
      <c r="VYT809" s="49"/>
      <c r="VYU809" s="49"/>
      <c r="VYV809" s="49"/>
      <c r="VYW809" s="49"/>
      <c r="VYX809" s="49"/>
      <c r="VYY809" s="49"/>
      <c r="VYZ809" s="49"/>
      <c r="VZA809" s="49"/>
      <c r="VZB809" s="49"/>
      <c r="VZC809" s="49"/>
      <c r="VZD809" s="49"/>
      <c r="VZE809" s="49"/>
      <c r="VZF809" s="49"/>
      <c r="VZG809" s="49"/>
      <c r="VZH809" s="49"/>
      <c r="VZI809" s="49"/>
      <c r="VZJ809" s="49"/>
      <c r="VZK809" s="49"/>
      <c r="VZL809" s="49"/>
      <c r="VZM809" s="49"/>
      <c r="VZN809" s="49"/>
      <c r="VZO809" s="49"/>
      <c r="VZP809" s="49"/>
      <c r="VZQ809" s="49"/>
      <c r="VZR809" s="49"/>
      <c r="VZS809" s="49"/>
      <c r="VZT809" s="49"/>
      <c r="VZU809" s="49"/>
      <c r="VZV809" s="49"/>
      <c r="VZW809" s="49"/>
      <c r="VZX809" s="49"/>
      <c r="VZY809" s="49"/>
      <c r="VZZ809" s="49"/>
      <c r="WAA809" s="49"/>
      <c r="WAB809" s="49"/>
      <c r="WAC809" s="49"/>
      <c r="WAD809" s="49"/>
      <c r="WAE809" s="49"/>
      <c r="WAF809" s="49"/>
      <c r="WAG809" s="49"/>
      <c r="WAH809" s="49"/>
      <c r="WAI809" s="49"/>
      <c r="WAJ809" s="49"/>
      <c r="WAK809" s="49"/>
      <c r="WAL809" s="49"/>
      <c r="WAM809" s="49"/>
      <c r="WAN809" s="49"/>
      <c r="WAO809" s="49"/>
      <c r="WAP809" s="49"/>
      <c r="WAQ809" s="49"/>
      <c r="WAR809" s="49"/>
      <c r="WAS809" s="49"/>
      <c r="WAT809" s="49"/>
      <c r="WAU809" s="49"/>
      <c r="WAV809" s="49"/>
      <c r="WAW809" s="49"/>
      <c r="WAX809" s="49"/>
      <c r="WAY809" s="49"/>
      <c r="WAZ809" s="49"/>
      <c r="WBA809" s="49"/>
      <c r="WBB809" s="49"/>
      <c r="WBC809" s="49"/>
      <c r="WBD809" s="49"/>
      <c r="WBE809" s="49"/>
      <c r="WBF809" s="49"/>
      <c r="WBG809" s="49"/>
      <c r="WBH809" s="49"/>
      <c r="WBI809" s="49"/>
      <c r="WBJ809" s="49"/>
      <c r="WBK809" s="49"/>
      <c r="WBL809" s="49"/>
      <c r="WBM809" s="49"/>
      <c r="WBN809" s="49"/>
      <c r="WBO809" s="49"/>
      <c r="WBP809" s="49"/>
      <c r="WBQ809" s="49"/>
      <c r="WBR809" s="49"/>
      <c r="WBS809" s="49"/>
      <c r="WBT809" s="49"/>
      <c r="WBU809" s="49"/>
      <c r="WBV809" s="49"/>
      <c r="WBW809" s="49"/>
      <c r="WBX809" s="49"/>
      <c r="WBY809" s="49"/>
      <c r="WBZ809" s="49"/>
      <c r="WCA809" s="49"/>
      <c r="WCB809" s="49"/>
      <c r="WCC809" s="49"/>
      <c r="WCD809" s="49"/>
      <c r="WCE809" s="49"/>
      <c r="WCF809" s="49"/>
      <c r="WCG809" s="49"/>
      <c r="WCH809" s="49"/>
      <c r="WCI809" s="49"/>
      <c r="WCJ809" s="49"/>
      <c r="WCK809" s="49"/>
      <c r="WCL809" s="49"/>
      <c r="WCM809" s="49"/>
      <c r="WCN809" s="49"/>
      <c r="WCO809" s="49"/>
      <c r="WCP809" s="49"/>
      <c r="WCQ809" s="49"/>
      <c r="WCR809" s="49"/>
      <c r="WCS809" s="49"/>
      <c r="WCT809" s="49"/>
      <c r="WCU809" s="49"/>
      <c r="WCV809" s="49"/>
      <c r="WCW809" s="49"/>
      <c r="WCX809" s="49"/>
      <c r="WCY809" s="49"/>
      <c r="WCZ809" s="49"/>
      <c r="WDA809" s="49"/>
      <c r="WDB809" s="49"/>
      <c r="WDC809" s="49"/>
      <c r="WDD809" s="49"/>
      <c r="WDE809" s="49"/>
      <c r="WDF809" s="49"/>
      <c r="WDG809" s="49"/>
      <c r="WDH809" s="49"/>
      <c r="WDI809" s="49"/>
      <c r="WDJ809" s="49"/>
      <c r="WDK809" s="49"/>
      <c r="WDL809" s="49"/>
      <c r="WDM809" s="49"/>
      <c r="WDN809" s="49"/>
      <c r="WDO809" s="49"/>
      <c r="WDP809" s="49"/>
      <c r="WDQ809" s="49"/>
      <c r="WDR809" s="49"/>
      <c r="WDS809" s="49"/>
      <c r="WDT809" s="49"/>
      <c r="WDU809" s="49"/>
      <c r="WDV809" s="49"/>
      <c r="WDW809" s="49"/>
      <c r="WDX809" s="49"/>
      <c r="WDY809" s="49"/>
      <c r="WDZ809" s="49"/>
      <c r="WEA809" s="49"/>
      <c r="WEB809" s="49"/>
      <c r="WEC809" s="49"/>
      <c r="WED809" s="49"/>
      <c r="WEE809" s="49"/>
      <c r="WEF809" s="49"/>
      <c r="WEG809" s="49"/>
      <c r="WEH809" s="49"/>
      <c r="WEI809" s="49"/>
      <c r="WEJ809" s="49"/>
      <c r="WEK809" s="49"/>
      <c r="WEL809" s="49"/>
      <c r="WEM809" s="49"/>
      <c r="WEN809" s="49"/>
      <c r="WEO809" s="49"/>
      <c r="WEP809" s="49"/>
      <c r="WEQ809" s="49"/>
      <c r="WER809" s="49"/>
      <c r="WES809" s="49"/>
      <c r="WET809" s="49"/>
      <c r="WEU809" s="49"/>
      <c r="WEV809" s="49"/>
      <c r="WEW809" s="49"/>
      <c r="WEX809" s="49"/>
      <c r="WEY809" s="49"/>
      <c r="WEZ809" s="49"/>
      <c r="WFA809" s="49"/>
      <c r="WFB809" s="49"/>
      <c r="WFC809" s="49"/>
      <c r="WFD809" s="49"/>
      <c r="WFE809" s="49"/>
      <c r="WFF809" s="49"/>
      <c r="WFG809" s="49"/>
      <c r="WFH809" s="49"/>
      <c r="WFI809" s="49"/>
      <c r="WFJ809" s="49"/>
      <c r="WFK809" s="49"/>
      <c r="WFL809" s="49"/>
      <c r="WFM809" s="49"/>
      <c r="WFN809" s="49"/>
      <c r="WFO809" s="49"/>
      <c r="WFP809" s="49"/>
      <c r="WFQ809" s="49"/>
      <c r="WFR809" s="49"/>
      <c r="WFS809" s="49"/>
      <c r="WFT809" s="49"/>
      <c r="WFU809" s="49"/>
      <c r="WFV809" s="49"/>
      <c r="WFW809" s="49"/>
      <c r="WFX809" s="49"/>
      <c r="WFY809" s="49"/>
      <c r="WFZ809" s="49"/>
      <c r="WGA809" s="49"/>
      <c r="WGB809" s="49"/>
      <c r="WGC809" s="49"/>
      <c r="WGD809" s="49"/>
      <c r="WGE809" s="49"/>
      <c r="WGF809" s="49"/>
      <c r="WGG809" s="49"/>
      <c r="WGH809" s="49"/>
      <c r="WGI809" s="49"/>
      <c r="WGJ809" s="49"/>
      <c r="WGK809" s="49"/>
      <c r="WGL809" s="49"/>
      <c r="WGM809" s="49"/>
      <c r="WGN809" s="49"/>
      <c r="WGO809" s="49"/>
      <c r="WGP809" s="49"/>
      <c r="WGQ809" s="49"/>
      <c r="WGR809" s="49"/>
      <c r="WGS809" s="49"/>
      <c r="WGT809" s="49"/>
      <c r="WGU809" s="49"/>
      <c r="WGV809" s="49"/>
      <c r="WGW809" s="49"/>
      <c r="WGX809" s="49"/>
      <c r="WGY809" s="49"/>
      <c r="WGZ809" s="49"/>
      <c r="WHA809" s="49"/>
      <c r="WHB809" s="49"/>
      <c r="WHC809" s="49"/>
      <c r="WHD809" s="49"/>
      <c r="WHE809" s="49"/>
      <c r="WHF809" s="49"/>
      <c r="WHG809" s="49"/>
      <c r="WHH809" s="49"/>
      <c r="WHI809" s="49"/>
      <c r="WHJ809" s="49"/>
      <c r="WHK809" s="49"/>
      <c r="WHL809" s="49"/>
      <c r="WHM809" s="49"/>
      <c r="WHN809" s="49"/>
      <c r="WHO809" s="49"/>
      <c r="WHP809" s="49"/>
      <c r="WHQ809" s="49"/>
      <c r="WHR809" s="49"/>
      <c r="WHS809" s="49"/>
      <c r="WHT809" s="49"/>
      <c r="WHU809" s="49"/>
      <c r="WHV809" s="49"/>
      <c r="WHW809" s="49"/>
      <c r="WHX809" s="49"/>
      <c r="WHY809" s="49"/>
      <c r="WHZ809" s="49"/>
      <c r="WIA809" s="49"/>
      <c r="WIB809" s="49"/>
      <c r="WIC809" s="49"/>
      <c r="WID809" s="49"/>
      <c r="WIE809" s="49"/>
      <c r="WIF809" s="49"/>
      <c r="WIG809" s="49"/>
      <c r="WIH809" s="49"/>
      <c r="WII809" s="49"/>
      <c r="WIJ809" s="49"/>
      <c r="WIK809" s="49"/>
      <c r="WIL809" s="49"/>
      <c r="WIM809" s="49"/>
      <c r="WIN809" s="49"/>
      <c r="WIO809" s="49"/>
      <c r="WIP809" s="49"/>
      <c r="WIQ809" s="49"/>
      <c r="WIR809" s="49"/>
      <c r="WIS809" s="49"/>
      <c r="WIT809" s="49"/>
      <c r="WIU809" s="49"/>
      <c r="WIV809" s="49"/>
      <c r="WIW809" s="49"/>
      <c r="WIX809" s="49"/>
      <c r="WIY809" s="49"/>
      <c r="WIZ809" s="49"/>
      <c r="WJA809" s="49"/>
      <c r="WJB809" s="49"/>
      <c r="WJC809" s="49"/>
      <c r="WJD809" s="49"/>
      <c r="WJE809" s="49"/>
      <c r="WJF809" s="49"/>
      <c r="WJG809" s="49"/>
      <c r="WJH809" s="49"/>
      <c r="WJI809" s="49"/>
      <c r="WJJ809" s="49"/>
      <c r="WJK809" s="49"/>
      <c r="WJL809" s="49"/>
      <c r="WJM809" s="49"/>
      <c r="WJN809" s="49"/>
      <c r="WJO809" s="49"/>
      <c r="WJP809" s="49"/>
      <c r="WJQ809" s="49"/>
      <c r="WJR809" s="49"/>
      <c r="WJS809" s="49"/>
      <c r="WJT809" s="49"/>
      <c r="WJU809" s="49"/>
      <c r="WJV809" s="49"/>
      <c r="WJW809" s="49"/>
      <c r="WJX809" s="49"/>
      <c r="WJY809" s="49"/>
      <c r="WJZ809" s="49"/>
      <c r="WKA809" s="49"/>
      <c r="WKB809" s="49"/>
      <c r="WKC809" s="49"/>
      <c r="WKD809" s="49"/>
      <c r="WKE809" s="49"/>
      <c r="WKF809" s="49"/>
      <c r="WKG809" s="49"/>
      <c r="WKH809" s="49"/>
      <c r="WKI809" s="49"/>
      <c r="WKJ809" s="49"/>
      <c r="WKK809" s="49"/>
      <c r="WKL809" s="49"/>
      <c r="WKM809" s="49"/>
      <c r="WKN809" s="49"/>
      <c r="WKO809" s="49"/>
      <c r="WKP809" s="49"/>
      <c r="WKQ809" s="49"/>
      <c r="WKR809" s="49"/>
      <c r="WKS809" s="49"/>
      <c r="WKT809" s="49"/>
      <c r="WKU809" s="49"/>
      <c r="WKV809" s="49"/>
      <c r="WKW809" s="49"/>
      <c r="WKX809" s="49"/>
      <c r="WKY809" s="49"/>
      <c r="WKZ809" s="49"/>
      <c r="WLA809" s="49"/>
      <c r="WLB809" s="49"/>
      <c r="WLC809" s="49"/>
      <c r="WLD809" s="49"/>
      <c r="WLE809" s="49"/>
      <c r="WLF809" s="49"/>
      <c r="WLG809" s="49"/>
      <c r="WLH809" s="49"/>
      <c r="WLI809" s="49"/>
      <c r="WLJ809" s="49"/>
      <c r="WLK809" s="49"/>
      <c r="WLL809" s="49"/>
      <c r="WLM809" s="49"/>
      <c r="WLN809" s="49"/>
      <c r="WLO809" s="49"/>
      <c r="WLP809" s="49"/>
      <c r="WLQ809" s="49"/>
      <c r="WLR809" s="49"/>
      <c r="WLS809" s="49"/>
      <c r="WLT809" s="49"/>
      <c r="WLU809" s="49"/>
      <c r="WLV809" s="49"/>
      <c r="WLW809" s="49"/>
      <c r="WLX809" s="49"/>
      <c r="WLY809" s="49"/>
      <c r="WLZ809" s="49"/>
      <c r="WMA809" s="49"/>
      <c r="WMB809" s="49"/>
      <c r="WMC809" s="49"/>
      <c r="WMD809" s="49"/>
      <c r="WME809" s="49"/>
      <c r="WMF809" s="49"/>
      <c r="WMG809" s="49"/>
      <c r="WMH809" s="49"/>
      <c r="WMI809" s="49"/>
      <c r="WMJ809" s="49"/>
      <c r="WMK809" s="49"/>
      <c r="WML809" s="49"/>
      <c r="WMM809" s="49"/>
      <c r="WMN809" s="49"/>
      <c r="WMO809" s="49"/>
      <c r="WMP809" s="49"/>
      <c r="WMQ809" s="49"/>
      <c r="WMR809" s="49"/>
      <c r="WMS809" s="49"/>
      <c r="WMT809" s="49"/>
      <c r="WMU809" s="49"/>
      <c r="WMV809" s="49"/>
      <c r="WMW809" s="49"/>
      <c r="WMX809" s="49"/>
      <c r="WMY809" s="49"/>
      <c r="WMZ809" s="49"/>
      <c r="WNA809" s="49"/>
      <c r="WNB809" s="49"/>
      <c r="WNC809" s="49"/>
      <c r="WND809" s="49"/>
      <c r="WNE809" s="49"/>
      <c r="WNF809" s="49"/>
      <c r="WNG809" s="49"/>
      <c r="WNH809" s="49"/>
      <c r="WNI809" s="49"/>
      <c r="WNJ809" s="49"/>
      <c r="WNK809" s="49"/>
      <c r="WNL809" s="49"/>
      <c r="WNM809" s="49"/>
      <c r="WNN809" s="49"/>
      <c r="WNO809" s="49"/>
      <c r="WNP809" s="49"/>
      <c r="WNQ809" s="49"/>
      <c r="WNR809" s="49"/>
      <c r="WNS809" s="49"/>
      <c r="WNT809" s="49"/>
      <c r="WNU809" s="49"/>
      <c r="WNV809" s="49"/>
      <c r="WNW809" s="49"/>
      <c r="WNX809" s="49"/>
      <c r="WNY809" s="49"/>
      <c r="WNZ809" s="49"/>
      <c r="WOA809" s="49"/>
      <c r="WOB809" s="49"/>
      <c r="WOC809" s="49"/>
      <c r="WOD809" s="49"/>
      <c r="WOE809" s="49"/>
      <c r="WOF809" s="49"/>
      <c r="WOG809" s="49"/>
      <c r="WOH809" s="49"/>
      <c r="WOI809" s="49"/>
      <c r="WOJ809" s="49"/>
      <c r="WOK809" s="49"/>
      <c r="WOL809" s="49"/>
      <c r="WOM809" s="49"/>
      <c r="WON809" s="49"/>
      <c r="WOO809" s="49"/>
      <c r="WOP809" s="49"/>
      <c r="WOQ809" s="49"/>
      <c r="WOR809" s="49"/>
      <c r="WOS809" s="49"/>
      <c r="WOT809" s="49"/>
      <c r="WOU809" s="49"/>
      <c r="WOV809" s="49"/>
      <c r="WOW809" s="49"/>
      <c r="WOX809" s="49"/>
      <c r="WOY809" s="49"/>
      <c r="WOZ809" s="49"/>
      <c r="WPA809" s="49"/>
      <c r="WPB809" s="49"/>
      <c r="WPC809" s="49"/>
      <c r="WPD809" s="49"/>
      <c r="WPE809" s="49"/>
      <c r="WPF809" s="49"/>
      <c r="WPG809" s="49"/>
      <c r="WPH809" s="49"/>
      <c r="WPI809" s="49"/>
      <c r="WPJ809" s="49"/>
      <c r="WPK809" s="49"/>
      <c r="WPL809" s="49"/>
      <c r="WPM809" s="49"/>
      <c r="WPN809" s="49"/>
      <c r="WPO809" s="49"/>
      <c r="WPP809" s="49"/>
      <c r="WPQ809" s="49"/>
      <c r="WPR809" s="49"/>
      <c r="WPS809" s="49"/>
      <c r="WPT809" s="49"/>
      <c r="WPU809" s="49"/>
      <c r="WPV809" s="49"/>
      <c r="WPW809" s="49"/>
      <c r="WPX809" s="49"/>
      <c r="WPY809" s="49"/>
      <c r="WPZ809" s="49"/>
      <c r="WQA809" s="49"/>
      <c r="WQB809" s="49"/>
      <c r="WQC809" s="49"/>
      <c r="WQD809" s="49"/>
      <c r="WQE809" s="49"/>
      <c r="WQF809" s="49"/>
      <c r="WQG809" s="49"/>
      <c r="WQH809" s="49"/>
      <c r="WQI809" s="49"/>
      <c r="WQJ809" s="49"/>
      <c r="WQK809" s="49"/>
      <c r="WQL809" s="49"/>
      <c r="WQM809" s="49"/>
      <c r="WQN809" s="49"/>
      <c r="WQO809" s="49"/>
      <c r="WQP809" s="49"/>
      <c r="WQQ809" s="49"/>
      <c r="WQR809" s="49"/>
      <c r="WQS809" s="49"/>
      <c r="WQT809" s="49"/>
      <c r="WQU809" s="49"/>
      <c r="WQV809" s="49"/>
      <c r="WQW809" s="49"/>
      <c r="WQX809" s="49"/>
      <c r="WQY809" s="49"/>
      <c r="WQZ809" s="49"/>
      <c r="WRA809" s="49"/>
      <c r="WRB809" s="49"/>
      <c r="WRC809" s="49"/>
      <c r="WRD809" s="49"/>
      <c r="WRE809" s="49"/>
      <c r="WRF809" s="49"/>
      <c r="WRG809" s="49"/>
      <c r="WRH809" s="49"/>
      <c r="WRI809" s="49"/>
      <c r="WRJ809" s="49"/>
      <c r="WRK809" s="49"/>
      <c r="WRL809" s="49"/>
      <c r="WRM809" s="49"/>
      <c r="WRN809" s="49"/>
      <c r="WRO809" s="49"/>
      <c r="WRP809" s="49"/>
      <c r="WRQ809" s="49"/>
      <c r="WRR809" s="49"/>
      <c r="WRS809" s="49"/>
      <c r="WRT809" s="49"/>
      <c r="WRU809" s="49"/>
      <c r="WRV809" s="49"/>
      <c r="WRW809" s="49"/>
      <c r="WRX809" s="49"/>
      <c r="WRY809" s="49"/>
      <c r="WRZ809" s="49"/>
      <c r="WSA809" s="49"/>
      <c r="WSB809" s="49"/>
      <c r="WSC809" s="49"/>
      <c r="WSD809" s="49"/>
      <c r="WSE809" s="49"/>
      <c r="WSF809" s="49"/>
      <c r="WSG809" s="49"/>
      <c r="WSH809" s="49"/>
      <c r="WSI809" s="49"/>
      <c r="WSJ809" s="49"/>
      <c r="WSK809" s="49"/>
      <c r="WSL809" s="49"/>
      <c r="WSM809" s="49"/>
      <c r="WSN809" s="49"/>
      <c r="WSO809" s="49"/>
      <c r="WSP809" s="49"/>
      <c r="WSQ809" s="49"/>
      <c r="WSR809" s="49"/>
      <c r="WSS809" s="49"/>
      <c r="WST809" s="49"/>
      <c r="WSU809" s="49"/>
      <c r="WSV809" s="49"/>
      <c r="WSW809" s="49"/>
      <c r="WSX809" s="49"/>
      <c r="WSY809" s="49"/>
      <c r="WSZ809" s="49"/>
      <c r="WTA809" s="49"/>
      <c r="WTB809" s="49"/>
      <c r="WTC809" s="49"/>
      <c r="WTD809" s="49"/>
      <c r="WTE809" s="49"/>
      <c r="WTF809" s="49"/>
      <c r="WTG809" s="49"/>
      <c r="WTH809" s="49"/>
      <c r="WTI809" s="49"/>
      <c r="WTJ809" s="49"/>
      <c r="WTK809" s="49"/>
      <c r="WTL809" s="49"/>
      <c r="WTM809" s="49"/>
      <c r="WTN809" s="49"/>
      <c r="WTO809" s="49"/>
      <c r="WTP809" s="49"/>
      <c r="WTQ809" s="49"/>
      <c r="WTR809" s="49"/>
      <c r="WTS809" s="49"/>
      <c r="WTT809" s="49"/>
      <c r="WTU809" s="49"/>
      <c r="WTV809" s="49"/>
      <c r="WTW809" s="49"/>
      <c r="WTX809" s="49"/>
      <c r="WTY809" s="49"/>
      <c r="WTZ809" s="49"/>
      <c r="WUA809" s="49"/>
      <c r="WUB809" s="49"/>
      <c r="WUC809" s="49"/>
      <c r="WUD809" s="49"/>
      <c r="WUE809" s="49"/>
      <c r="WUF809" s="49"/>
      <c r="WUG809" s="49"/>
      <c r="WUH809" s="49"/>
      <c r="WUI809" s="49"/>
      <c r="WUJ809" s="49"/>
      <c r="WUK809" s="49"/>
      <c r="WUL809" s="49"/>
      <c r="WUM809" s="49"/>
      <c r="WUN809" s="49"/>
      <c r="WUO809" s="49"/>
      <c r="WUP809" s="49"/>
      <c r="WUQ809" s="49"/>
      <c r="WUR809" s="49"/>
      <c r="WUS809" s="49"/>
      <c r="WUT809" s="49"/>
      <c r="WUU809" s="49"/>
      <c r="WUV809" s="49"/>
      <c r="WUW809" s="49"/>
      <c r="WUX809" s="49"/>
      <c r="WUY809" s="49"/>
      <c r="WUZ809" s="49"/>
      <c r="WVA809" s="49"/>
      <c r="WVB809" s="49"/>
      <c r="WVC809" s="49"/>
      <c r="WVD809" s="49"/>
      <c r="WVE809" s="49"/>
      <c r="WVF809" s="49"/>
      <c r="WVG809" s="49"/>
      <c r="WVH809" s="49"/>
      <c r="WVI809" s="49"/>
      <c r="WVJ809" s="49"/>
      <c r="WVK809" s="49"/>
      <c r="WVL809" s="49"/>
      <c r="WVM809" s="49"/>
      <c r="WVN809" s="49"/>
      <c r="WVO809" s="49"/>
      <c r="WVP809" s="49"/>
      <c r="WVQ809" s="49"/>
      <c r="WVR809" s="49"/>
      <c r="WVS809" s="49"/>
      <c r="WVT809" s="49"/>
      <c r="WVU809" s="49"/>
      <c r="WVV809" s="49"/>
      <c r="WVW809" s="49"/>
      <c r="WVX809" s="49"/>
      <c r="WVY809" s="49"/>
      <c r="WVZ809" s="49"/>
      <c r="WWA809" s="49"/>
      <c r="WWB809" s="49"/>
      <c r="WWC809" s="49"/>
      <c r="WWD809" s="49"/>
      <c r="WWE809" s="49"/>
      <c r="WWF809" s="49"/>
      <c r="WWG809" s="49"/>
      <c r="WWH809" s="49"/>
      <c r="WWI809" s="49"/>
      <c r="WWJ809" s="49"/>
      <c r="WWK809" s="49"/>
      <c r="WWL809" s="49"/>
      <c r="WWM809" s="49"/>
      <c r="WWN809" s="49"/>
      <c r="WWO809" s="49"/>
      <c r="WWP809" s="49"/>
      <c r="WWQ809" s="49"/>
      <c r="WWR809" s="49"/>
      <c r="WWS809" s="49"/>
      <c r="WWT809" s="49"/>
      <c r="WWU809" s="49"/>
      <c r="WWV809" s="49"/>
      <c r="WWW809" s="49"/>
      <c r="WWX809" s="49"/>
      <c r="WWY809" s="49"/>
      <c r="WWZ809" s="49"/>
      <c r="WXA809" s="49"/>
      <c r="WXB809" s="49"/>
      <c r="WXC809" s="49"/>
      <c r="WXD809" s="49"/>
      <c r="WXE809" s="49"/>
      <c r="WXF809" s="49"/>
      <c r="WXG809" s="49"/>
      <c r="WXH809" s="49"/>
      <c r="WXI809" s="49"/>
      <c r="WXJ809" s="49"/>
      <c r="WXK809" s="49"/>
      <c r="WXL809" s="49"/>
      <c r="WXM809" s="49"/>
      <c r="WXN809" s="49"/>
      <c r="WXO809" s="49"/>
      <c r="WXP809" s="49"/>
      <c r="WXQ809" s="49"/>
      <c r="WXR809" s="49"/>
      <c r="WXS809" s="49"/>
      <c r="WXT809" s="49"/>
      <c r="WXU809" s="49"/>
      <c r="WXV809" s="49"/>
      <c r="WXW809" s="49"/>
      <c r="WXX809" s="49"/>
      <c r="WXY809" s="49"/>
      <c r="WXZ809" s="49"/>
      <c r="WYA809" s="49"/>
      <c r="WYB809" s="49"/>
      <c r="WYC809" s="49"/>
      <c r="WYD809" s="49"/>
      <c r="WYE809" s="49"/>
      <c r="WYF809" s="49"/>
      <c r="WYG809" s="49"/>
      <c r="WYH809" s="49"/>
      <c r="WYI809" s="49"/>
      <c r="WYJ809" s="49"/>
      <c r="WYK809" s="49"/>
      <c r="WYL809" s="49"/>
      <c r="WYM809" s="49"/>
      <c r="WYN809" s="49"/>
      <c r="WYO809" s="49"/>
      <c r="WYP809" s="49"/>
      <c r="WYQ809" s="49"/>
      <c r="WYR809" s="49"/>
      <c r="WYS809" s="49"/>
      <c r="WYT809" s="49"/>
      <c r="WYU809" s="49"/>
      <c r="WYV809" s="49"/>
      <c r="WYW809" s="49"/>
      <c r="WYX809" s="49"/>
      <c r="WYY809" s="49"/>
      <c r="WYZ809" s="49"/>
      <c r="WZA809" s="49"/>
      <c r="WZB809" s="49"/>
      <c r="WZC809" s="49"/>
      <c r="WZD809" s="49"/>
      <c r="WZE809" s="49"/>
      <c r="WZF809" s="49"/>
      <c r="WZG809" s="49"/>
      <c r="WZH809" s="49"/>
      <c r="WZI809" s="49"/>
      <c r="WZJ809" s="49"/>
      <c r="WZK809" s="49"/>
      <c r="WZL809" s="49"/>
      <c r="WZM809" s="49"/>
      <c r="WZN809" s="49"/>
      <c r="WZO809" s="49"/>
      <c r="WZP809" s="49"/>
      <c r="WZQ809" s="49"/>
      <c r="WZR809" s="49"/>
      <c r="WZS809" s="49"/>
      <c r="WZT809" s="49"/>
      <c r="WZU809" s="49"/>
      <c r="WZV809" s="49"/>
      <c r="WZW809" s="49"/>
      <c r="WZX809" s="49"/>
      <c r="WZY809" s="49"/>
      <c r="WZZ809" s="49"/>
      <c r="XAA809" s="49"/>
      <c r="XAB809" s="49"/>
      <c r="XAC809" s="49"/>
      <c r="XAD809" s="49"/>
      <c r="XAE809" s="49"/>
      <c r="XAF809" s="49"/>
      <c r="XAG809" s="49"/>
      <c r="XAH809" s="49"/>
      <c r="XAI809" s="49"/>
      <c r="XAJ809" s="49"/>
      <c r="XAK809" s="49"/>
      <c r="XAL809" s="49"/>
      <c r="XAM809" s="49"/>
      <c r="XAN809" s="49"/>
      <c r="XAO809" s="49"/>
      <c r="XAP809" s="49"/>
      <c r="XAQ809" s="49"/>
      <c r="XAR809" s="49"/>
      <c r="XAS809" s="49"/>
      <c r="XAT809" s="49"/>
      <c r="XAU809" s="49"/>
      <c r="XAV809" s="49"/>
      <c r="XAW809" s="49"/>
      <c r="XAX809" s="49"/>
      <c r="XAY809" s="49"/>
      <c r="XAZ809" s="49"/>
      <c r="XBA809" s="49"/>
      <c r="XBB809" s="49"/>
      <c r="XBC809" s="49"/>
      <c r="XBD809" s="49"/>
      <c r="XBE809" s="49"/>
      <c r="XBF809" s="49"/>
      <c r="XBG809" s="49"/>
      <c r="XBH809" s="49"/>
      <c r="XBI809" s="49"/>
      <c r="XBJ809" s="49"/>
      <c r="XBK809" s="49"/>
      <c r="XBL809" s="49"/>
      <c r="XBM809" s="49"/>
      <c r="XBN809" s="49"/>
      <c r="XBO809" s="49"/>
      <c r="XBP809" s="49"/>
      <c r="XBQ809" s="49"/>
      <c r="XBR809" s="49"/>
      <c r="XBS809" s="49"/>
      <c r="XBT809" s="49"/>
      <c r="XBU809" s="49"/>
      <c r="XBV809" s="49"/>
      <c r="XBW809" s="49"/>
      <c r="XBX809" s="49"/>
      <c r="XBY809" s="49"/>
      <c r="XBZ809" s="49"/>
      <c r="XCA809" s="49"/>
      <c r="XCB809" s="49"/>
      <c r="XCC809" s="49"/>
      <c r="XCD809" s="49"/>
      <c r="XCE809" s="49"/>
      <c r="XCF809" s="49"/>
      <c r="XCG809" s="49"/>
      <c r="XCH809" s="49"/>
      <c r="XCI809" s="49"/>
      <c r="XCJ809" s="49"/>
      <c r="XCK809" s="49"/>
      <c r="XCL809" s="49"/>
      <c r="XCM809" s="49"/>
      <c r="XCN809" s="49"/>
      <c r="XCO809" s="49"/>
      <c r="XCP809" s="49"/>
      <c r="XCQ809" s="49"/>
      <c r="XCR809" s="49"/>
      <c r="XCS809" s="49"/>
      <c r="XCT809" s="49"/>
      <c r="XCU809" s="49"/>
      <c r="XCV809" s="49"/>
      <c r="XCW809" s="49"/>
      <c r="XCX809" s="49"/>
      <c r="XCY809" s="49"/>
      <c r="XCZ809" s="49"/>
      <c r="XDA809" s="49"/>
      <c r="XDB809" s="49"/>
      <c r="XDC809" s="49"/>
      <c r="XDD809" s="49"/>
      <c r="XDE809" s="49"/>
      <c r="XDF809" s="49"/>
      <c r="XDG809" s="49"/>
      <c r="XDH809" s="49"/>
      <c r="XDI809" s="49"/>
      <c r="XDJ809" s="49"/>
      <c r="XDK809" s="49"/>
      <c r="XDL809" s="49"/>
      <c r="XDM809" s="49"/>
      <c r="XDN809" s="49"/>
      <c r="XDO809" s="49"/>
      <c r="XDP809" s="49"/>
      <c r="XDQ809" s="49"/>
      <c r="XDR809" s="49"/>
      <c r="XDS809" s="49"/>
      <c r="XDT809" s="49"/>
      <c r="XDU809" s="49"/>
      <c r="XDV809" s="49"/>
      <c r="XDW809" s="49"/>
      <c r="XDX809" s="49"/>
      <c r="XDY809" s="49"/>
      <c r="XDZ809" s="49"/>
      <c r="XEA809" s="49"/>
      <c r="XEB809" s="49"/>
      <c r="XEC809" s="49"/>
      <c r="XED809" s="49"/>
      <c r="XEE809" s="49"/>
      <c r="XEF809" s="49"/>
      <c r="XEG809" s="49"/>
      <c r="XEH809" s="49"/>
      <c r="XEI809" s="49"/>
      <c r="XEJ809" s="49"/>
      <c r="XEK809" s="49"/>
      <c r="XEL809" s="49"/>
      <c r="XEM809" s="49"/>
      <c r="XEN809" s="49"/>
      <c r="XEO809" s="49"/>
      <c r="XEP809" s="49"/>
      <c r="XEQ809" s="49"/>
      <c r="XER809" s="49"/>
      <c r="XES809" s="49"/>
      <c r="XET809" s="49"/>
      <c r="XEU809" s="49"/>
      <c r="XEV809" s="49"/>
      <c r="XEW809" s="49"/>
      <c r="XEX809" s="49"/>
      <c r="XEY809" s="49"/>
      <c r="XEZ809" s="49"/>
      <c r="XFA809" s="49"/>
    </row>
    <row r="810" spans="1:16381" s="5" customFormat="1" x14ac:dyDescent="0.2">
      <c r="A810" s="50">
        <v>3113</v>
      </c>
      <c r="B810" s="50">
        <v>5139</v>
      </c>
      <c r="C810" s="151">
        <v>20222000000</v>
      </c>
      <c r="D810" s="6"/>
      <c r="E810" s="51" t="s">
        <v>257</v>
      </c>
      <c r="F810" s="73" t="s">
        <v>276</v>
      </c>
      <c r="G810" s="18"/>
      <c r="H810" s="76">
        <v>200000</v>
      </c>
      <c r="I810" s="18"/>
      <c r="J810" s="300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  <c r="EB810" s="49"/>
      <c r="EC810" s="49"/>
      <c r="ED810" s="49"/>
      <c r="EE810" s="49"/>
      <c r="EF810" s="49"/>
      <c r="EG810" s="49"/>
      <c r="EH810" s="49"/>
      <c r="EI810" s="49"/>
      <c r="EJ810" s="49"/>
      <c r="EK810" s="49"/>
      <c r="EL810" s="49"/>
      <c r="EM810" s="49"/>
      <c r="EN810" s="49"/>
      <c r="EO810" s="49"/>
      <c r="EP810" s="49"/>
      <c r="EQ810" s="49"/>
      <c r="ER810" s="49"/>
      <c r="ES810" s="49"/>
      <c r="ET810" s="49"/>
      <c r="EU810" s="49"/>
      <c r="EV810" s="49"/>
      <c r="EW810" s="49"/>
      <c r="EX810" s="49"/>
      <c r="EY810" s="49"/>
      <c r="EZ810" s="49"/>
      <c r="FA810" s="49"/>
      <c r="FB810" s="49"/>
      <c r="FC810" s="49"/>
      <c r="FD810" s="49"/>
      <c r="FE810" s="49"/>
      <c r="FF810" s="49"/>
      <c r="FG810" s="49"/>
      <c r="FH810" s="49"/>
      <c r="FI810" s="49"/>
      <c r="FJ810" s="49"/>
      <c r="FK810" s="49"/>
      <c r="FL810" s="49"/>
      <c r="FM810" s="49"/>
      <c r="FN810" s="49"/>
      <c r="FO810" s="49"/>
      <c r="FP810" s="49"/>
      <c r="FQ810" s="49"/>
      <c r="FR810" s="49"/>
      <c r="FS810" s="49"/>
      <c r="FT810" s="49"/>
      <c r="FU810" s="49"/>
      <c r="FV810" s="49"/>
      <c r="FW810" s="49"/>
      <c r="FX810" s="49"/>
      <c r="FY810" s="49"/>
      <c r="FZ810" s="49"/>
      <c r="GA810" s="49"/>
      <c r="GB810" s="49"/>
      <c r="GC810" s="49"/>
      <c r="GD810" s="49"/>
      <c r="GE810" s="49"/>
      <c r="GF810" s="49"/>
      <c r="GG810" s="49"/>
      <c r="GH810" s="49"/>
      <c r="GI810" s="49"/>
      <c r="GJ810" s="49"/>
      <c r="GK810" s="49"/>
      <c r="GL810" s="49"/>
      <c r="GM810" s="49"/>
      <c r="GN810" s="49"/>
      <c r="GO810" s="49"/>
      <c r="GP810" s="49"/>
      <c r="GQ810" s="49"/>
      <c r="GR810" s="49"/>
      <c r="GS810" s="49"/>
      <c r="GT810" s="49"/>
      <c r="GU810" s="49"/>
      <c r="GV810" s="49"/>
      <c r="GW810" s="49"/>
      <c r="GX810" s="49"/>
      <c r="GY810" s="49"/>
      <c r="GZ810" s="49"/>
      <c r="HA810" s="49"/>
      <c r="HB810" s="49"/>
      <c r="HC810" s="49"/>
      <c r="HD810" s="49"/>
      <c r="HE810" s="49"/>
      <c r="HF810" s="49"/>
      <c r="HG810" s="49"/>
      <c r="HH810" s="49"/>
      <c r="HI810" s="49"/>
      <c r="HJ810" s="49"/>
      <c r="HK810" s="49"/>
      <c r="HL810" s="49"/>
      <c r="HM810" s="49"/>
      <c r="HN810" s="49"/>
      <c r="HO810" s="49"/>
      <c r="HP810" s="49"/>
      <c r="HQ810" s="49"/>
      <c r="HR810" s="49"/>
      <c r="HS810" s="49"/>
      <c r="HT810" s="49"/>
      <c r="HU810" s="49"/>
      <c r="HV810" s="49"/>
      <c r="HW810" s="49"/>
      <c r="HX810" s="49"/>
      <c r="HY810" s="49"/>
      <c r="HZ810" s="49"/>
      <c r="IA810" s="49"/>
      <c r="IB810" s="49"/>
      <c r="IC810" s="49"/>
      <c r="ID810" s="49"/>
      <c r="IE810" s="49"/>
      <c r="IF810" s="49"/>
      <c r="IG810" s="49"/>
      <c r="IH810" s="49"/>
      <c r="II810" s="49"/>
      <c r="IJ810" s="49"/>
      <c r="IK810" s="49"/>
      <c r="IL810" s="49"/>
      <c r="IM810" s="49"/>
      <c r="IN810" s="49"/>
      <c r="IO810" s="49"/>
      <c r="IP810" s="49"/>
      <c r="IQ810" s="49"/>
      <c r="IR810" s="49"/>
      <c r="IS810" s="49"/>
      <c r="IT810" s="49"/>
      <c r="IU810" s="49"/>
      <c r="IV810" s="49"/>
      <c r="IW810" s="49"/>
      <c r="IX810" s="49"/>
      <c r="IY810" s="49"/>
      <c r="IZ810" s="49"/>
      <c r="JA810" s="49"/>
      <c r="JB810" s="49"/>
      <c r="JC810" s="49"/>
      <c r="JD810" s="49"/>
      <c r="JE810" s="49"/>
      <c r="JF810" s="49"/>
      <c r="JG810" s="49"/>
      <c r="JH810" s="49"/>
      <c r="JI810" s="49"/>
      <c r="JJ810" s="49"/>
      <c r="JK810" s="49"/>
      <c r="JL810" s="49"/>
      <c r="JM810" s="49"/>
      <c r="JN810" s="49"/>
      <c r="JO810" s="49"/>
      <c r="JP810" s="49"/>
      <c r="JQ810" s="49"/>
      <c r="JR810" s="49"/>
      <c r="JS810" s="49"/>
      <c r="JT810" s="49"/>
      <c r="JU810" s="49"/>
      <c r="JV810" s="49"/>
      <c r="JW810" s="49"/>
      <c r="JX810" s="49"/>
      <c r="JY810" s="49"/>
      <c r="JZ810" s="49"/>
      <c r="KA810" s="49"/>
      <c r="KB810" s="49"/>
      <c r="KC810" s="49"/>
      <c r="KD810" s="49"/>
      <c r="KE810" s="49"/>
      <c r="KF810" s="49"/>
      <c r="KG810" s="49"/>
      <c r="KH810" s="49"/>
      <c r="KI810" s="49"/>
      <c r="KJ810" s="49"/>
      <c r="KK810" s="49"/>
      <c r="KL810" s="49"/>
      <c r="KM810" s="49"/>
      <c r="KN810" s="49"/>
      <c r="KO810" s="49"/>
      <c r="KP810" s="49"/>
      <c r="KQ810" s="49"/>
      <c r="KR810" s="49"/>
      <c r="KS810" s="49"/>
      <c r="KT810" s="49"/>
      <c r="KU810" s="49"/>
      <c r="KV810" s="49"/>
      <c r="KW810" s="49"/>
      <c r="KX810" s="49"/>
      <c r="KY810" s="49"/>
      <c r="KZ810" s="49"/>
      <c r="LA810" s="49"/>
      <c r="LB810" s="49"/>
      <c r="LC810" s="49"/>
      <c r="LD810" s="49"/>
      <c r="LE810" s="49"/>
      <c r="LF810" s="49"/>
      <c r="LG810" s="49"/>
      <c r="LH810" s="49"/>
      <c r="LI810" s="49"/>
      <c r="LJ810" s="49"/>
      <c r="LK810" s="49"/>
      <c r="LL810" s="49"/>
      <c r="LM810" s="49"/>
      <c r="LN810" s="49"/>
      <c r="LO810" s="49"/>
      <c r="LP810" s="49"/>
      <c r="LQ810" s="49"/>
      <c r="LR810" s="49"/>
      <c r="LS810" s="49"/>
      <c r="LT810" s="49"/>
      <c r="LU810" s="49"/>
      <c r="LV810" s="49"/>
      <c r="LW810" s="49"/>
      <c r="LX810" s="49"/>
      <c r="LY810" s="49"/>
      <c r="LZ810" s="49"/>
      <c r="MA810" s="49"/>
      <c r="MB810" s="49"/>
      <c r="MC810" s="49"/>
      <c r="MD810" s="49"/>
      <c r="ME810" s="49"/>
      <c r="MF810" s="49"/>
      <c r="MG810" s="49"/>
      <c r="MH810" s="49"/>
      <c r="MI810" s="49"/>
      <c r="MJ810" s="49"/>
      <c r="MK810" s="49"/>
      <c r="ML810" s="49"/>
      <c r="MM810" s="49"/>
      <c r="MN810" s="49"/>
      <c r="MO810" s="49"/>
      <c r="MP810" s="49"/>
      <c r="MQ810" s="49"/>
      <c r="MR810" s="49"/>
      <c r="MS810" s="49"/>
      <c r="MT810" s="49"/>
      <c r="MU810" s="49"/>
      <c r="MV810" s="49"/>
      <c r="MW810" s="49"/>
      <c r="MX810" s="49"/>
      <c r="MY810" s="49"/>
      <c r="MZ810" s="49"/>
      <c r="NA810" s="49"/>
      <c r="NB810" s="49"/>
      <c r="NC810" s="49"/>
      <c r="ND810" s="49"/>
      <c r="NE810" s="49"/>
      <c r="NF810" s="49"/>
      <c r="NG810" s="49"/>
      <c r="NH810" s="49"/>
      <c r="NI810" s="49"/>
      <c r="NJ810" s="49"/>
      <c r="NK810" s="49"/>
      <c r="NL810" s="49"/>
      <c r="NM810" s="49"/>
      <c r="NN810" s="49"/>
      <c r="NO810" s="49"/>
      <c r="NP810" s="49"/>
      <c r="NQ810" s="49"/>
      <c r="NR810" s="49"/>
      <c r="NS810" s="49"/>
      <c r="NT810" s="49"/>
      <c r="NU810" s="49"/>
      <c r="NV810" s="49"/>
      <c r="NW810" s="49"/>
      <c r="NX810" s="49"/>
      <c r="NY810" s="49"/>
      <c r="NZ810" s="49"/>
      <c r="OA810" s="49"/>
      <c r="OB810" s="49"/>
      <c r="OC810" s="49"/>
      <c r="OD810" s="49"/>
      <c r="OE810" s="49"/>
      <c r="OF810" s="49"/>
      <c r="OG810" s="49"/>
      <c r="OH810" s="49"/>
      <c r="OI810" s="49"/>
      <c r="OJ810" s="49"/>
      <c r="OK810" s="49"/>
      <c r="OL810" s="49"/>
      <c r="OM810" s="49"/>
      <c r="ON810" s="49"/>
      <c r="OO810" s="49"/>
      <c r="OP810" s="49"/>
      <c r="OQ810" s="49"/>
      <c r="OR810" s="49"/>
      <c r="OS810" s="49"/>
      <c r="OT810" s="49"/>
      <c r="OU810" s="49"/>
      <c r="OV810" s="49"/>
      <c r="OW810" s="49"/>
      <c r="OX810" s="49"/>
      <c r="OY810" s="49"/>
      <c r="OZ810" s="49"/>
      <c r="PA810" s="49"/>
      <c r="PB810" s="49"/>
      <c r="PC810" s="49"/>
      <c r="PD810" s="49"/>
      <c r="PE810" s="49"/>
      <c r="PF810" s="49"/>
      <c r="PG810" s="49"/>
      <c r="PH810" s="49"/>
      <c r="PI810" s="49"/>
      <c r="PJ810" s="49"/>
      <c r="PK810" s="49"/>
      <c r="PL810" s="49"/>
      <c r="PM810" s="49"/>
      <c r="PN810" s="49"/>
      <c r="PO810" s="49"/>
      <c r="PP810" s="49"/>
      <c r="PQ810" s="49"/>
      <c r="PR810" s="49"/>
      <c r="PS810" s="49"/>
      <c r="PT810" s="49"/>
      <c r="PU810" s="49"/>
      <c r="PV810" s="49"/>
      <c r="PW810" s="49"/>
      <c r="PX810" s="49"/>
      <c r="PY810" s="49"/>
      <c r="PZ810" s="49"/>
      <c r="QA810" s="49"/>
      <c r="QB810" s="49"/>
      <c r="QC810" s="49"/>
      <c r="QD810" s="49"/>
      <c r="QE810" s="49"/>
      <c r="QF810" s="49"/>
      <c r="QG810" s="49"/>
      <c r="QH810" s="49"/>
      <c r="QI810" s="49"/>
      <c r="QJ810" s="49"/>
      <c r="QK810" s="49"/>
      <c r="QL810" s="49"/>
      <c r="QM810" s="49"/>
      <c r="QN810" s="49"/>
      <c r="QO810" s="49"/>
      <c r="QP810" s="49"/>
      <c r="QQ810" s="49"/>
      <c r="QR810" s="49"/>
      <c r="QS810" s="49"/>
      <c r="QT810" s="49"/>
      <c r="QU810" s="49"/>
      <c r="QV810" s="49"/>
      <c r="QW810" s="49"/>
      <c r="QX810" s="49"/>
      <c r="QY810" s="49"/>
      <c r="QZ810" s="49"/>
      <c r="RA810" s="49"/>
      <c r="RB810" s="49"/>
      <c r="RC810" s="49"/>
      <c r="RD810" s="49"/>
      <c r="RE810" s="49"/>
      <c r="RF810" s="49"/>
      <c r="RG810" s="49"/>
      <c r="RH810" s="49"/>
      <c r="RI810" s="49"/>
      <c r="RJ810" s="49"/>
      <c r="RK810" s="49"/>
      <c r="RL810" s="49"/>
      <c r="RM810" s="49"/>
      <c r="RN810" s="49"/>
      <c r="RO810" s="49"/>
      <c r="RP810" s="49"/>
      <c r="RQ810" s="49"/>
      <c r="RR810" s="49"/>
      <c r="RS810" s="49"/>
      <c r="RT810" s="49"/>
      <c r="RU810" s="49"/>
      <c r="RV810" s="49"/>
      <c r="RW810" s="49"/>
      <c r="RX810" s="49"/>
      <c r="RY810" s="49"/>
      <c r="RZ810" s="49"/>
      <c r="SA810" s="49"/>
      <c r="SB810" s="49"/>
      <c r="SC810" s="49"/>
      <c r="SD810" s="49"/>
      <c r="SE810" s="49"/>
      <c r="SF810" s="49"/>
      <c r="SG810" s="49"/>
      <c r="SH810" s="49"/>
      <c r="SI810" s="49"/>
      <c r="SJ810" s="49"/>
      <c r="SK810" s="49"/>
      <c r="SL810" s="49"/>
      <c r="SM810" s="49"/>
      <c r="SN810" s="49"/>
      <c r="SO810" s="49"/>
      <c r="SP810" s="49"/>
      <c r="SQ810" s="49"/>
      <c r="SR810" s="49"/>
      <c r="SS810" s="49"/>
      <c r="ST810" s="49"/>
      <c r="SU810" s="49"/>
      <c r="SV810" s="49"/>
      <c r="SW810" s="49"/>
      <c r="SX810" s="49"/>
      <c r="SY810" s="49"/>
      <c r="SZ810" s="49"/>
      <c r="TA810" s="49"/>
      <c r="TB810" s="49"/>
      <c r="TC810" s="49"/>
      <c r="TD810" s="49"/>
      <c r="TE810" s="49"/>
      <c r="TF810" s="49"/>
      <c r="TG810" s="49"/>
      <c r="TH810" s="49"/>
      <c r="TI810" s="49"/>
      <c r="TJ810" s="49"/>
      <c r="TK810" s="49"/>
      <c r="TL810" s="49"/>
      <c r="TM810" s="49"/>
      <c r="TN810" s="49"/>
      <c r="TO810" s="49"/>
      <c r="TP810" s="49"/>
      <c r="TQ810" s="49"/>
      <c r="TR810" s="49"/>
      <c r="TS810" s="49"/>
      <c r="TT810" s="49"/>
      <c r="TU810" s="49"/>
      <c r="TV810" s="49"/>
      <c r="TW810" s="49"/>
      <c r="TX810" s="49"/>
      <c r="TY810" s="49"/>
      <c r="TZ810" s="49"/>
      <c r="UA810" s="49"/>
      <c r="UB810" s="49"/>
      <c r="UC810" s="49"/>
      <c r="UD810" s="49"/>
      <c r="UE810" s="49"/>
      <c r="UF810" s="49"/>
      <c r="UG810" s="49"/>
      <c r="UH810" s="49"/>
      <c r="UI810" s="49"/>
      <c r="UJ810" s="49"/>
      <c r="UK810" s="49"/>
      <c r="UL810" s="49"/>
      <c r="UM810" s="49"/>
      <c r="UN810" s="49"/>
      <c r="UO810" s="49"/>
      <c r="UP810" s="49"/>
      <c r="UQ810" s="49"/>
      <c r="UR810" s="49"/>
      <c r="US810" s="49"/>
      <c r="UT810" s="49"/>
      <c r="UU810" s="49"/>
      <c r="UV810" s="49"/>
      <c r="UW810" s="49"/>
      <c r="UX810" s="49"/>
      <c r="UY810" s="49"/>
      <c r="UZ810" s="49"/>
      <c r="VA810" s="49"/>
      <c r="VB810" s="49"/>
      <c r="VC810" s="49"/>
      <c r="VD810" s="49"/>
      <c r="VE810" s="49"/>
      <c r="VF810" s="49"/>
      <c r="VG810" s="49"/>
      <c r="VH810" s="49"/>
      <c r="VI810" s="49"/>
      <c r="VJ810" s="49"/>
      <c r="VK810" s="49"/>
      <c r="VL810" s="49"/>
      <c r="VM810" s="49"/>
      <c r="VN810" s="49"/>
      <c r="VO810" s="49"/>
      <c r="VP810" s="49"/>
      <c r="VQ810" s="49"/>
      <c r="VR810" s="49"/>
      <c r="VS810" s="49"/>
      <c r="VT810" s="49"/>
      <c r="VU810" s="49"/>
      <c r="VV810" s="49"/>
      <c r="VW810" s="49"/>
      <c r="VX810" s="49"/>
      <c r="VY810" s="49"/>
      <c r="VZ810" s="49"/>
      <c r="WA810" s="49"/>
      <c r="WB810" s="49"/>
      <c r="WC810" s="49"/>
      <c r="WD810" s="49"/>
      <c r="WE810" s="49"/>
      <c r="WF810" s="49"/>
      <c r="WG810" s="49"/>
      <c r="WH810" s="49"/>
      <c r="WI810" s="49"/>
      <c r="WJ810" s="49"/>
      <c r="WK810" s="49"/>
      <c r="WL810" s="49"/>
      <c r="WM810" s="49"/>
      <c r="WN810" s="49"/>
      <c r="WO810" s="49"/>
      <c r="WP810" s="49"/>
      <c r="WQ810" s="49"/>
      <c r="WR810" s="49"/>
      <c r="WS810" s="49"/>
      <c r="WT810" s="49"/>
      <c r="WU810" s="49"/>
      <c r="WV810" s="49"/>
      <c r="WW810" s="49"/>
      <c r="WX810" s="49"/>
      <c r="WY810" s="49"/>
      <c r="WZ810" s="49"/>
      <c r="XA810" s="49"/>
      <c r="XB810" s="49"/>
      <c r="XC810" s="49"/>
      <c r="XD810" s="49"/>
      <c r="XE810" s="49"/>
      <c r="XF810" s="49"/>
      <c r="XG810" s="49"/>
      <c r="XH810" s="49"/>
      <c r="XI810" s="49"/>
      <c r="XJ810" s="49"/>
      <c r="XK810" s="49"/>
      <c r="XL810" s="49"/>
      <c r="XM810" s="49"/>
      <c r="XN810" s="49"/>
      <c r="XO810" s="49"/>
      <c r="XP810" s="49"/>
      <c r="XQ810" s="49"/>
      <c r="XR810" s="49"/>
      <c r="XS810" s="49"/>
      <c r="XT810" s="49"/>
      <c r="XU810" s="49"/>
      <c r="XV810" s="49"/>
      <c r="XW810" s="49"/>
      <c r="XX810" s="49"/>
      <c r="XY810" s="49"/>
      <c r="XZ810" s="49"/>
      <c r="YA810" s="49"/>
      <c r="YB810" s="49"/>
      <c r="YC810" s="49"/>
      <c r="YD810" s="49"/>
      <c r="YE810" s="49"/>
      <c r="YF810" s="49"/>
      <c r="YG810" s="49"/>
      <c r="YH810" s="49"/>
      <c r="YI810" s="49"/>
      <c r="YJ810" s="49"/>
      <c r="YK810" s="49"/>
      <c r="YL810" s="49"/>
      <c r="YM810" s="49"/>
      <c r="YN810" s="49"/>
      <c r="YO810" s="49"/>
      <c r="YP810" s="49"/>
      <c r="YQ810" s="49"/>
      <c r="YR810" s="49"/>
      <c r="YS810" s="49"/>
      <c r="YT810" s="49"/>
      <c r="YU810" s="49"/>
      <c r="YV810" s="49"/>
      <c r="YW810" s="49"/>
      <c r="YX810" s="49"/>
      <c r="YY810" s="49"/>
      <c r="YZ810" s="49"/>
      <c r="ZA810" s="49"/>
      <c r="ZB810" s="49"/>
      <c r="ZC810" s="49"/>
      <c r="ZD810" s="49"/>
      <c r="ZE810" s="49"/>
      <c r="ZF810" s="49"/>
      <c r="ZG810" s="49"/>
      <c r="ZH810" s="49"/>
      <c r="ZI810" s="49"/>
      <c r="ZJ810" s="49"/>
      <c r="ZK810" s="49"/>
      <c r="ZL810" s="49"/>
      <c r="ZM810" s="49"/>
      <c r="ZN810" s="49"/>
      <c r="ZO810" s="49"/>
      <c r="ZP810" s="49"/>
      <c r="ZQ810" s="49"/>
      <c r="ZR810" s="49"/>
      <c r="ZS810" s="49"/>
      <c r="ZT810" s="49"/>
      <c r="ZU810" s="49"/>
      <c r="ZV810" s="49"/>
      <c r="ZW810" s="49"/>
      <c r="ZX810" s="49"/>
      <c r="ZY810" s="49"/>
      <c r="ZZ810" s="49"/>
      <c r="AAA810" s="49"/>
      <c r="AAB810" s="49"/>
      <c r="AAC810" s="49"/>
      <c r="AAD810" s="49"/>
      <c r="AAE810" s="49"/>
      <c r="AAF810" s="49"/>
      <c r="AAG810" s="49"/>
      <c r="AAH810" s="49"/>
      <c r="AAI810" s="49"/>
      <c r="AAJ810" s="49"/>
      <c r="AAK810" s="49"/>
      <c r="AAL810" s="49"/>
      <c r="AAM810" s="49"/>
      <c r="AAN810" s="49"/>
      <c r="AAO810" s="49"/>
      <c r="AAP810" s="49"/>
      <c r="AAQ810" s="49"/>
      <c r="AAR810" s="49"/>
      <c r="AAS810" s="49"/>
      <c r="AAT810" s="49"/>
      <c r="AAU810" s="49"/>
      <c r="AAV810" s="49"/>
      <c r="AAW810" s="49"/>
      <c r="AAX810" s="49"/>
      <c r="AAY810" s="49"/>
      <c r="AAZ810" s="49"/>
      <c r="ABA810" s="49"/>
      <c r="ABB810" s="49"/>
      <c r="ABC810" s="49"/>
      <c r="ABD810" s="49"/>
      <c r="ABE810" s="49"/>
      <c r="ABF810" s="49"/>
      <c r="ABG810" s="49"/>
      <c r="ABH810" s="49"/>
      <c r="ABI810" s="49"/>
      <c r="ABJ810" s="49"/>
      <c r="ABK810" s="49"/>
      <c r="ABL810" s="49"/>
      <c r="ABM810" s="49"/>
      <c r="ABN810" s="49"/>
      <c r="ABO810" s="49"/>
      <c r="ABP810" s="49"/>
      <c r="ABQ810" s="49"/>
      <c r="ABR810" s="49"/>
      <c r="ABS810" s="49"/>
      <c r="ABT810" s="49"/>
      <c r="ABU810" s="49"/>
      <c r="ABV810" s="49"/>
      <c r="ABW810" s="49"/>
      <c r="ABX810" s="49"/>
      <c r="ABY810" s="49"/>
      <c r="ABZ810" s="49"/>
      <c r="ACA810" s="49"/>
      <c r="ACB810" s="49"/>
      <c r="ACC810" s="49"/>
      <c r="ACD810" s="49"/>
      <c r="ACE810" s="49"/>
      <c r="ACF810" s="49"/>
      <c r="ACG810" s="49"/>
      <c r="ACH810" s="49"/>
      <c r="ACI810" s="49"/>
      <c r="ACJ810" s="49"/>
      <c r="ACK810" s="49"/>
      <c r="ACL810" s="49"/>
      <c r="ACM810" s="49"/>
      <c r="ACN810" s="49"/>
      <c r="ACO810" s="49"/>
      <c r="ACP810" s="49"/>
      <c r="ACQ810" s="49"/>
      <c r="ACR810" s="49"/>
      <c r="ACS810" s="49"/>
      <c r="ACT810" s="49"/>
      <c r="ACU810" s="49"/>
      <c r="ACV810" s="49"/>
      <c r="ACW810" s="49"/>
      <c r="ACX810" s="49"/>
      <c r="ACY810" s="49"/>
      <c r="ACZ810" s="49"/>
      <c r="ADA810" s="49"/>
      <c r="ADB810" s="49"/>
      <c r="ADC810" s="49"/>
      <c r="ADD810" s="49"/>
      <c r="ADE810" s="49"/>
      <c r="ADF810" s="49"/>
      <c r="ADG810" s="49"/>
      <c r="ADH810" s="49"/>
      <c r="ADI810" s="49"/>
      <c r="ADJ810" s="49"/>
      <c r="ADK810" s="49"/>
      <c r="ADL810" s="49"/>
      <c r="ADM810" s="49"/>
      <c r="ADN810" s="49"/>
      <c r="ADO810" s="49"/>
      <c r="ADP810" s="49"/>
      <c r="ADQ810" s="49"/>
      <c r="ADR810" s="49"/>
      <c r="ADS810" s="49"/>
      <c r="ADT810" s="49"/>
      <c r="ADU810" s="49"/>
      <c r="ADV810" s="49"/>
      <c r="ADW810" s="49"/>
      <c r="ADX810" s="49"/>
      <c r="ADY810" s="49"/>
      <c r="ADZ810" s="49"/>
      <c r="AEA810" s="49"/>
      <c r="AEB810" s="49"/>
      <c r="AEC810" s="49"/>
      <c r="AED810" s="49"/>
      <c r="AEE810" s="49"/>
      <c r="AEF810" s="49"/>
      <c r="AEG810" s="49"/>
      <c r="AEH810" s="49"/>
      <c r="AEI810" s="49"/>
      <c r="AEJ810" s="49"/>
      <c r="AEK810" s="49"/>
      <c r="AEL810" s="49"/>
      <c r="AEM810" s="49"/>
      <c r="AEN810" s="49"/>
      <c r="AEO810" s="49"/>
      <c r="AEP810" s="49"/>
      <c r="AEQ810" s="49"/>
      <c r="AER810" s="49"/>
      <c r="AES810" s="49"/>
      <c r="AET810" s="49"/>
      <c r="AEU810" s="49"/>
      <c r="AEV810" s="49"/>
      <c r="AEW810" s="49"/>
      <c r="AEX810" s="49"/>
      <c r="AEY810" s="49"/>
      <c r="AEZ810" s="49"/>
      <c r="AFA810" s="49"/>
      <c r="AFB810" s="49"/>
      <c r="AFC810" s="49"/>
      <c r="AFD810" s="49"/>
      <c r="AFE810" s="49"/>
      <c r="AFF810" s="49"/>
      <c r="AFG810" s="49"/>
      <c r="AFH810" s="49"/>
      <c r="AFI810" s="49"/>
      <c r="AFJ810" s="49"/>
      <c r="AFK810" s="49"/>
      <c r="AFL810" s="49"/>
      <c r="AFM810" s="49"/>
      <c r="AFN810" s="49"/>
      <c r="AFO810" s="49"/>
      <c r="AFP810" s="49"/>
      <c r="AFQ810" s="49"/>
      <c r="AFR810" s="49"/>
      <c r="AFS810" s="49"/>
      <c r="AFT810" s="49"/>
      <c r="AFU810" s="49"/>
      <c r="AFV810" s="49"/>
      <c r="AFW810" s="49"/>
      <c r="AFX810" s="49"/>
      <c r="AFY810" s="49"/>
      <c r="AFZ810" s="49"/>
      <c r="AGA810" s="49"/>
      <c r="AGB810" s="49"/>
      <c r="AGC810" s="49"/>
      <c r="AGD810" s="49"/>
      <c r="AGE810" s="49"/>
      <c r="AGF810" s="49"/>
      <c r="AGG810" s="49"/>
      <c r="AGH810" s="49"/>
      <c r="AGI810" s="49"/>
      <c r="AGJ810" s="49"/>
      <c r="AGK810" s="49"/>
      <c r="AGL810" s="49"/>
      <c r="AGM810" s="49"/>
      <c r="AGN810" s="49"/>
      <c r="AGO810" s="49"/>
      <c r="AGP810" s="49"/>
      <c r="AGQ810" s="49"/>
      <c r="AGR810" s="49"/>
      <c r="AGS810" s="49"/>
      <c r="AGT810" s="49"/>
      <c r="AGU810" s="49"/>
      <c r="AGV810" s="49"/>
      <c r="AGW810" s="49"/>
      <c r="AGX810" s="49"/>
      <c r="AGY810" s="49"/>
      <c r="AGZ810" s="49"/>
      <c r="AHA810" s="49"/>
      <c r="AHB810" s="49"/>
      <c r="AHC810" s="49"/>
      <c r="AHD810" s="49"/>
      <c r="AHE810" s="49"/>
      <c r="AHF810" s="49"/>
      <c r="AHG810" s="49"/>
      <c r="AHH810" s="49"/>
      <c r="AHI810" s="49"/>
      <c r="AHJ810" s="49"/>
      <c r="AHK810" s="49"/>
      <c r="AHL810" s="49"/>
      <c r="AHM810" s="49"/>
      <c r="AHN810" s="49"/>
      <c r="AHO810" s="49"/>
      <c r="AHP810" s="49"/>
      <c r="AHQ810" s="49"/>
      <c r="AHR810" s="49"/>
      <c r="AHS810" s="49"/>
      <c r="AHT810" s="49"/>
      <c r="AHU810" s="49"/>
      <c r="AHV810" s="49"/>
      <c r="AHW810" s="49"/>
      <c r="AHX810" s="49"/>
      <c r="AHY810" s="49"/>
      <c r="AHZ810" s="49"/>
      <c r="AIA810" s="49"/>
      <c r="AIB810" s="49"/>
      <c r="AIC810" s="49"/>
      <c r="AID810" s="49"/>
      <c r="AIE810" s="49"/>
      <c r="AIF810" s="49"/>
      <c r="AIG810" s="49"/>
      <c r="AIH810" s="49"/>
      <c r="AII810" s="49"/>
      <c r="AIJ810" s="49"/>
      <c r="AIK810" s="49"/>
      <c r="AIL810" s="49"/>
      <c r="AIM810" s="49"/>
      <c r="AIN810" s="49"/>
      <c r="AIO810" s="49"/>
      <c r="AIP810" s="49"/>
      <c r="AIQ810" s="49"/>
      <c r="AIR810" s="49"/>
      <c r="AIS810" s="49"/>
      <c r="AIT810" s="49"/>
      <c r="AIU810" s="49"/>
      <c r="AIV810" s="49"/>
      <c r="AIW810" s="49"/>
      <c r="AIX810" s="49"/>
      <c r="AIY810" s="49"/>
      <c r="AIZ810" s="49"/>
      <c r="AJA810" s="49"/>
      <c r="AJB810" s="49"/>
      <c r="AJC810" s="49"/>
      <c r="AJD810" s="49"/>
      <c r="AJE810" s="49"/>
      <c r="AJF810" s="49"/>
      <c r="AJG810" s="49"/>
      <c r="AJH810" s="49"/>
      <c r="AJI810" s="49"/>
      <c r="AJJ810" s="49"/>
      <c r="AJK810" s="49"/>
      <c r="AJL810" s="49"/>
      <c r="AJM810" s="49"/>
      <c r="AJN810" s="49"/>
      <c r="AJO810" s="49"/>
      <c r="AJP810" s="49"/>
      <c r="AJQ810" s="49"/>
      <c r="AJR810" s="49"/>
      <c r="AJS810" s="49"/>
      <c r="AJT810" s="49"/>
      <c r="AJU810" s="49"/>
      <c r="AJV810" s="49"/>
      <c r="AJW810" s="49"/>
      <c r="AJX810" s="49"/>
      <c r="AJY810" s="49"/>
      <c r="AJZ810" s="49"/>
      <c r="AKA810" s="49"/>
      <c r="AKB810" s="49"/>
      <c r="AKC810" s="49"/>
      <c r="AKD810" s="49"/>
      <c r="AKE810" s="49"/>
      <c r="AKF810" s="49"/>
      <c r="AKG810" s="49"/>
      <c r="AKH810" s="49"/>
      <c r="AKI810" s="49"/>
      <c r="AKJ810" s="49"/>
      <c r="AKK810" s="49"/>
      <c r="AKL810" s="49"/>
      <c r="AKM810" s="49"/>
      <c r="AKN810" s="49"/>
      <c r="AKO810" s="49"/>
      <c r="AKP810" s="49"/>
      <c r="AKQ810" s="49"/>
      <c r="AKR810" s="49"/>
      <c r="AKS810" s="49"/>
      <c r="AKT810" s="49"/>
      <c r="AKU810" s="49"/>
      <c r="AKV810" s="49"/>
      <c r="AKW810" s="49"/>
      <c r="AKX810" s="49"/>
      <c r="AKY810" s="49"/>
      <c r="AKZ810" s="49"/>
      <c r="ALA810" s="49"/>
      <c r="ALB810" s="49"/>
      <c r="ALC810" s="49"/>
      <c r="ALD810" s="49"/>
      <c r="ALE810" s="49"/>
      <c r="ALF810" s="49"/>
      <c r="ALG810" s="49"/>
      <c r="ALH810" s="49"/>
      <c r="ALI810" s="49"/>
      <c r="ALJ810" s="49"/>
      <c r="ALK810" s="49"/>
      <c r="ALL810" s="49"/>
      <c r="ALM810" s="49"/>
      <c r="ALN810" s="49"/>
      <c r="ALO810" s="49"/>
      <c r="ALP810" s="49"/>
      <c r="ALQ810" s="49"/>
      <c r="ALR810" s="49"/>
      <c r="ALS810" s="49"/>
      <c r="ALT810" s="49"/>
      <c r="ALU810" s="49"/>
      <c r="ALV810" s="49"/>
      <c r="ALW810" s="49"/>
      <c r="ALX810" s="49"/>
      <c r="ALY810" s="49"/>
      <c r="ALZ810" s="49"/>
      <c r="AMA810" s="49"/>
      <c r="AMB810" s="49"/>
      <c r="AMC810" s="49"/>
      <c r="AMD810" s="49"/>
      <c r="AME810" s="49"/>
      <c r="AMF810" s="49"/>
      <c r="AMG810" s="49"/>
      <c r="AMH810" s="49"/>
      <c r="AMI810" s="49"/>
      <c r="AMJ810" s="49"/>
      <c r="AMK810" s="49"/>
      <c r="AML810" s="49"/>
      <c r="AMM810" s="49"/>
      <c r="AMN810" s="49"/>
      <c r="AMO810" s="49"/>
      <c r="AMP810" s="49"/>
      <c r="AMQ810" s="49"/>
      <c r="AMR810" s="49"/>
      <c r="AMS810" s="49"/>
      <c r="AMT810" s="49"/>
      <c r="AMU810" s="49"/>
      <c r="AMV810" s="49"/>
      <c r="AMW810" s="49"/>
      <c r="AMX810" s="49"/>
      <c r="AMY810" s="49"/>
      <c r="AMZ810" s="49"/>
      <c r="ANA810" s="49"/>
      <c r="ANB810" s="49"/>
      <c r="ANC810" s="49"/>
      <c r="AND810" s="49"/>
      <c r="ANE810" s="49"/>
      <c r="ANF810" s="49"/>
      <c r="ANG810" s="49"/>
      <c r="ANH810" s="49"/>
      <c r="ANI810" s="49"/>
      <c r="ANJ810" s="49"/>
      <c r="ANK810" s="49"/>
      <c r="ANL810" s="49"/>
      <c r="ANM810" s="49"/>
      <c r="ANN810" s="49"/>
      <c r="ANO810" s="49"/>
      <c r="ANP810" s="49"/>
      <c r="ANQ810" s="49"/>
      <c r="ANR810" s="49"/>
      <c r="ANS810" s="49"/>
      <c r="ANT810" s="49"/>
      <c r="ANU810" s="49"/>
      <c r="ANV810" s="49"/>
      <c r="ANW810" s="49"/>
      <c r="ANX810" s="49"/>
      <c r="ANY810" s="49"/>
      <c r="ANZ810" s="49"/>
      <c r="AOA810" s="49"/>
      <c r="AOB810" s="49"/>
      <c r="AOC810" s="49"/>
      <c r="AOD810" s="49"/>
      <c r="AOE810" s="49"/>
      <c r="AOF810" s="49"/>
      <c r="AOG810" s="49"/>
      <c r="AOH810" s="49"/>
      <c r="AOI810" s="49"/>
      <c r="AOJ810" s="49"/>
      <c r="AOK810" s="49"/>
      <c r="AOL810" s="49"/>
      <c r="AOM810" s="49"/>
      <c r="AON810" s="49"/>
      <c r="AOO810" s="49"/>
      <c r="AOP810" s="49"/>
      <c r="AOQ810" s="49"/>
      <c r="AOR810" s="49"/>
      <c r="AOS810" s="49"/>
      <c r="AOT810" s="49"/>
      <c r="AOU810" s="49"/>
      <c r="AOV810" s="49"/>
      <c r="AOW810" s="49"/>
      <c r="AOX810" s="49"/>
      <c r="AOY810" s="49"/>
      <c r="AOZ810" s="49"/>
      <c r="APA810" s="49"/>
      <c r="APB810" s="49"/>
      <c r="APC810" s="49"/>
      <c r="APD810" s="49"/>
      <c r="APE810" s="49"/>
      <c r="APF810" s="49"/>
      <c r="APG810" s="49"/>
      <c r="APH810" s="49"/>
      <c r="API810" s="49"/>
      <c r="APJ810" s="49"/>
      <c r="APK810" s="49"/>
      <c r="APL810" s="49"/>
      <c r="APM810" s="49"/>
      <c r="APN810" s="49"/>
      <c r="APO810" s="49"/>
      <c r="APP810" s="49"/>
      <c r="APQ810" s="49"/>
      <c r="APR810" s="49"/>
      <c r="APS810" s="49"/>
      <c r="APT810" s="49"/>
      <c r="APU810" s="49"/>
      <c r="APV810" s="49"/>
      <c r="APW810" s="49"/>
      <c r="APX810" s="49"/>
      <c r="APY810" s="49"/>
      <c r="APZ810" s="49"/>
      <c r="AQA810" s="49"/>
      <c r="AQB810" s="49"/>
      <c r="AQC810" s="49"/>
      <c r="AQD810" s="49"/>
      <c r="AQE810" s="49"/>
      <c r="AQF810" s="49"/>
      <c r="AQG810" s="49"/>
      <c r="AQH810" s="49"/>
      <c r="AQI810" s="49"/>
      <c r="AQJ810" s="49"/>
      <c r="AQK810" s="49"/>
      <c r="AQL810" s="49"/>
      <c r="AQM810" s="49"/>
      <c r="AQN810" s="49"/>
      <c r="AQO810" s="49"/>
      <c r="AQP810" s="49"/>
      <c r="AQQ810" s="49"/>
      <c r="AQR810" s="49"/>
      <c r="AQS810" s="49"/>
      <c r="AQT810" s="49"/>
      <c r="AQU810" s="49"/>
      <c r="AQV810" s="49"/>
      <c r="AQW810" s="49"/>
      <c r="AQX810" s="49"/>
      <c r="AQY810" s="49"/>
      <c r="AQZ810" s="49"/>
      <c r="ARA810" s="49"/>
      <c r="ARB810" s="49"/>
      <c r="ARC810" s="49"/>
      <c r="ARD810" s="49"/>
      <c r="ARE810" s="49"/>
      <c r="ARF810" s="49"/>
      <c r="ARG810" s="49"/>
      <c r="ARH810" s="49"/>
      <c r="ARI810" s="49"/>
      <c r="ARJ810" s="49"/>
      <c r="ARK810" s="49"/>
      <c r="ARL810" s="49"/>
      <c r="ARM810" s="49"/>
      <c r="ARN810" s="49"/>
      <c r="ARO810" s="49"/>
      <c r="ARP810" s="49"/>
      <c r="ARQ810" s="49"/>
      <c r="ARR810" s="49"/>
      <c r="ARS810" s="49"/>
      <c r="ART810" s="49"/>
      <c r="ARU810" s="49"/>
      <c r="ARV810" s="49"/>
      <c r="ARW810" s="49"/>
      <c r="ARX810" s="49"/>
      <c r="ARY810" s="49"/>
      <c r="ARZ810" s="49"/>
      <c r="ASA810" s="49"/>
      <c r="ASB810" s="49"/>
      <c r="ASC810" s="49"/>
      <c r="ASD810" s="49"/>
      <c r="ASE810" s="49"/>
      <c r="ASF810" s="49"/>
      <c r="ASG810" s="49"/>
      <c r="ASH810" s="49"/>
      <c r="ASI810" s="49"/>
      <c r="ASJ810" s="49"/>
      <c r="ASK810" s="49"/>
      <c r="ASL810" s="49"/>
      <c r="ASM810" s="49"/>
      <c r="ASN810" s="49"/>
      <c r="ASO810" s="49"/>
      <c r="ASP810" s="49"/>
      <c r="ASQ810" s="49"/>
      <c r="ASR810" s="49"/>
      <c r="ASS810" s="49"/>
      <c r="AST810" s="49"/>
      <c r="ASU810" s="49"/>
      <c r="ASV810" s="49"/>
      <c r="ASW810" s="49"/>
      <c r="ASX810" s="49"/>
      <c r="ASY810" s="49"/>
      <c r="ASZ810" s="49"/>
      <c r="ATA810" s="49"/>
      <c r="ATB810" s="49"/>
      <c r="ATC810" s="49"/>
      <c r="ATD810" s="49"/>
      <c r="ATE810" s="49"/>
      <c r="ATF810" s="49"/>
      <c r="ATG810" s="49"/>
      <c r="ATH810" s="49"/>
      <c r="ATI810" s="49"/>
      <c r="ATJ810" s="49"/>
      <c r="ATK810" s="49"/>
      <c r="ATL810" s="49"/>
      <c r="ATM810" s="49"/>
      <c r="ATN810" s="49"/>
      <c r="ATO810" s="49"/>
      <c r="ATP810" s="49"/>
      <c r="ATQ810" s="49"/>
      <c r="ATR810" s="49"/>
      <c r="ATS810" s="49"/>
      <c r="ATT810" s="49"/>
      <c r="ATU810" s="49"/>
      <c r="ATV810" s="49"/>
      <c r="ATW810" s="49"/>
      <c r="ATX810" s="49"/>
      <c r="ATY810" s="49"/>
      <c r="ATZ810" s="49"/>
      <c r="AUA810" s="49"/>
      <c r="AUB810" s="49"/>
      <c r="AUC810" s="49"/>
      <c r="AUD810" s="49"/>
      <c r="AUE810" s="49"/>
      <c r="AUF810" s="49"/>
      <c r="AUG810" s="49"/>
      <c r="AUH810" s="49"/>
      <c r="AUI810" s="49"/>
      <c r="AUJ810" s="49"/>
      <c r="AUK810" s="49"/>
      <c r="AUL810" s="49"/>
      <c r="AUM810" s="49"/>
      <c r="AUN810" s="49"/>
      <c r="AUO810" s="49"/>
      <c r="AUP810" s="49"/>
      <c r="AUQ810" s="49"/>
      <c r="AUR810" s="49"/>
      <c r="AUS810" s="49"/>
      <c r="AUT810" s="49"/>
      <c r="AUU810" s="49"/>
      <c r="AUV810" s="49"/>
      <c r="AUW810" s="49"/>
      <c r="AUX810" s="49"/>
      <c r="AUY810" s="49"/>
      <c r="AUZ810" s="49"/>
      <c r="AVA810" s="49"/>
      <c r="AVB810" s="49"/>
      <c r="AVC810" s="49"/>
      <c r="AVD810" s="49"/>
      <c r="AVE810" s="49"/>
      <c r="AVF810" s="49"/>
      <c r="AVG810" s="49"/>
      <c r="AVH810" s="49"/>
      <c r="AVI810" s="49"/>
      <c r="AVJ810" s="49"/>
      <c r="AVK810" s="49"/>
      <c r="AVL810" s="49"/>
      <c r="AVM810" s="49"/>
      <c r="AVN810" s="49"/>
      <c r="AVO810" s="49"/>
      <c r="AVP810" s="49"/>
      <c r="AVQ810" s="49"/>
      <c r="AVR810" s="49"/>
      <c r="AVS810" s="49"/>
      <c r="AVT810" s="49"/>
      <c r="AVU810" s="49"/>
      <c r="AVV810" s="49"/>
      <c r="AVW810" s="49"/>
      <c r="AVX810" s="49"/>
      <c r="AVY810" s="49"/>
      <c r="AVZ810" s="49"/>
      <c r="AWA810" s="49"/>
      <c r="AWB810" s="49"/>
      <c r="AWC810" s="49"/>
      <c r="AWD810" s="49"/>
      <c r="AWE810" s="49"/>
      <c r="AWF810" s="49"/>
      <c r="AWG810" s="49"/>
      <c r="AWH810" s="49"/>
      <c r="AWI810" s="49"/>
      <c r="AWJ810" s="49"/>
      <c r="AWK810" s="49"/>
      <c r="AWL810" s="49"/>
      <c r="AWM810" s="49"/>
      <c r="AWN810" s="49"/>
      <c r="AWO810" s="49"/>
      <c r="AWP810" s="49"/>
      <c r="AWQ810" s="49"/>
      <c r="AWR810" s="49"/>
      <c r="AWS810" s="49"/>
      <c r="AWT810" s="49"/>
      <c r="AWU810" s="49"/>
      <c r="AWV810" s="49"/>
      <c r="AWW810" s="49"/>
      <c r="AWX810" s="49"/>
      <c r="AWY810" s="49"/>
      <c r="AWZ810" s="49"/>
      <c r="AXA810" s="49"/>
      <c r="AXB810" s="49"/>
      <c r="AXC810" s="49"/>
      <c r="AXD810" s="49"/>
      <c r="AXE810" s="49"/>
      <c r="AXF810" s="49"/>
      <c r="AXG810" s="49"/>
      <c r="AXH810" s="49"/>
      <c r="AXI810" s="49"/>
      <c r="AXJ810" s="49"/>
      <c r="AXK810" s="49"/>
      <c r="AXL810" s="49"/>
      <c r="AXM810" s="49"/>
      <c r="AXN810" s="49"/>
      <c r="AXO810" s="49"/>
      <c r="AXP810" s="49"/>
      <c r="AXQ810" s="49"/>
      <c r="AXR810" s="49"/>
      <c r="AXS810" s="49"/>
      <c r="AXT810" s="49"/>
      <c r="AXU810" s="49"/>
      <c r="AXV810" s="49"/>
      <c r="AXW810" s="49"/>
      <c r="AXX810" s="49"/>
      <c r="AXY810" s="49"/>
      <c r="AXZ810" s="49"/>
      <c r="AYA810" s="49"/>
      <c r="AYB810" s="49"/>
      <c r="AYC810" s="49"/>
      <c r="AYD810" s="49"/>
      <c r="AYE810" s="49"/>
      <c r="AYF810" s="49"/>
      <c r="AYG810" s="49"/>
      <c r="AYH810" s="49"/>
      <c r="AYI810" s="49"/>
      <c r="AYJ810" s="49"/>
      <c r="AYK810" s="49"/>
      <c r="AYL810" s="49"/>
      <c r="AYM810" s="49"/>
      <c r="AYN810" s="49"/>
      <c r="AYO810" s="49"/>
      <c r="AYP810" s="49"/>
      <c r="AYQ810" s="49"/>
      <c r="AYR810" s="49"/>
      <c r="AYS810" s="49"/>
      <c r="AYT810" s="49"/>
      <c r="AYU810" s="49"/>
      <c r="AYV810" s="49"/>
      <c r="AYW810" s="49"/>
      <c r="AYX810" s="49"/>
      <c r="AYY810" s="49"/>
      <c r="AYZ810" s="49"/>
      <c r="AZA810" s="49"/>
      <c r="AZB810" s="49"/>
      <c r="AZC810" s="49"/>
      <c r="AZD810" s="49"/>
      <c r="AZE810" s="49"/>
      <c r="AZF810" s="49"/>
      <c r="AZG810" s="49"/>
      <c r="AZH810" s="49"/>
      <c r="AZI810" s="49"/>
      <c r="AZJ810" s="49"/>
      <c r="AZK810" s="49"/>
      <c r="AZL810" s="49"/>
      <c r="AZM810" s="49"/>
      <c r="AZN810" s="49"/>
      <c r="AZO810" s="49"/>
      <c r="AZP810" s="49"/>
      <c r="AZQ810" s="49"/>
      <c r="AZR810" s="49"/>
      <c r="AZS810" s="49"/>
      <c r="AZT810" s="49"/>
      <c r="AZU810" s="49"/>
      <c r="AZV810" s="49"/>
      <c r="AZW810" s="49"/>
      <c r="AZX810" s="49"/>
      <c r="AZY810" s="49"/>
      <c r="AZZ810" s="49"/>
      <c r="BAA810" s="49"/>
      <c r="BAB810" s="49"/>
      <c r="BAC810" s="49"/>
      <c r="BAD810" s="49"/>
      <c r="BAE810" s="49"/>
      <c r="BAF810" s="49"/>
      <c r="BAG810" s="49"/>
      <c r="BAH810" s="49"/>
      <c r="BAI810" s="49"/>
      <c r="BAJ810" s="49"/>
      <c r="BAK810" s="49"/>
      <c r="BAL810" s="49"/>
      <c r="BAM810" s="49"/>
      <c r="BAN810" s="49"/>
      <c r="BAO810" s="49"/>
      <c r="BAP810" s="49"/>
      <c r="BAQ810" s="49"/>
      <c r="BAR810" s="49"/>
      <c r="BAS810" s="49"/>
      <c r="BAT810" s="49"/>
      <c r="BAU810" s="49"/>
      <c r="BAV810" s="49"/>
      <c r="BAW810" s="49"/>
      <c r="BAX810" s="49"/>
      <c r="BAY810" s="49"/>
      <c r="BAZ810" s="49"/>
      <c r="BBA810" s="49"/>
      <c r="BBB810" s="49"/>
      <c r="BBC810" s="49"/>
      <c r="BBD810" s="49"/>
      <c r="BBE810" s="49"/>
      <c r="BBF810" s="49"/>
      <c r="BBG810" s="49"/>
      <c r="BBH810" s="49"/>
      <c r="BBI810" s="49"/>
      <c r="BBJ810" s="49"/>
      <c r="BBK810" s="49"/>
      <c r="BBL810" s="49"/>
      <c r="BBM810" s="49"/>
      <c r="BBN810" s="49"/>
      <c r="BBO810" s="49"/>
      <c r="BBP810" s="49"/>
      <c r="BBQ810" s="49"/>
      <c r="BBR810" s="49"/>
      <c r="BBS810" s="49"/>
      <c r="BBT810" s="49"/>
      <c r="BBU810" s="49"/>
      <c r="BBV810" s="49"/>
      <c r="BBW810" s="49"/>
      <c r="BBX810" s="49"/>
      <c r="BBY810" s="49"/>
      <c r="BBZ810" s="49"/>
      <c r="BCA810" s="49"/>
      <c r="BCB810" s="49"/>
      <c r="BCC810" s="49"/>
      <c r="BCD810" s="49"/>
      <c r="BCE810" s="49"/>
      <c r="BCF810" s="49"/>
      <c r="BCG810" s="49"/>
      <c r="BCH810" s="49"/>
      <c r="BCI810" s="49"/>
      <c r="BCJ810" s="49"/>
      <c r="BCK810" s="49"/>
      <c r="BCL810" s="49"/>
      <c r="BCM810" s="49"/>
      <c r="BCN810" s="49"/>
      <c r="BCO810" s="49"/>
      <c r="BCP810" s="49"/>
      <c r="BCQ810" s="49"/>
      <c r="BCR810" s="49"/>
      <c r="BCS810" s="49"/>
      <c r="BCT810" s="49"/>
      <c r="BCU810" s="49"/>
      <c r="BCV810" s="49"/>
      <c r="BCW810" s="49"/>
      <c r="BCX810" s="49"/>
      <c r="BCY810" s="49"/>
      <c r="BCZ810" s="49"/>
      <c r="BDA810" s="49"/>
      <c r="BDB810" s="49"/>
      <c r="BDC810" s="49"/>
      <c r="BDD810" s="49"/>
      <c r="BDE810" s="49"/>
      <c r="BDF810" s="49"/>
      <c r="BDG810" s="49"/>
      <c r="BDH810" s="49"/>
      <c r="BDI810" s="49"/>
      <c r="BDJ810" s="49"/>
      <c r="BDK810" s="49"/>
      <c r="BDL810" s="49"/>
      <c r="BDM810" s="49"/>
      <c r="BDN810" s="49"/>
      <c r="BDO810" s="49"/>
      <c r="BDP810" s="49"/>
      <c r="BDQ810" s="49"/>
      <c r="BDR810" s="49"/>
      <c r="BDS810" s="49"/>
      <c r="BDT810" s="49"/>
      <c r="BDU810" s="49"/>
      <c r="BDV810" s="49"/>
      <c r="BDW810" s="49"/>
      <c r="BDX810" s="49"/>
      <c r="BDY810" s="49"/>
      <c r="BDZ810" s="49"/>
      <c r="BEA810" s="49"/>
      <c r="BEB810" s="49"/>
      <c r="BEC810" s="49"/>
      <c r="BED810" s="49"/>
      <c r="BEE810" s="49"/>
      <c r="BEF810" s="49"/>
      <c r="BEG810" s="49"/>
      <c r="BEH810" s="49"/>
      <c r="BEI810" s="49"/>
      <c r="BEJ810" s="49"/>
      <c r="BEK810" s="49"/>
      <c r="BEL810" s="49"/>
      <c r="BEM810" s="49"/>
      <c r="BEN810" s="49"/>
      <c r="BEO810" s="49"/>
      <c r="BEP810" s="49"/>
      <c r="BEQ810" s="49"/>
      <c r="BER810" s="49"/>
      <c r="BES810" s="49"/>
      <c r="BET810" s="49"/>
      <c r="BEU810" s="49"/>
      <c r="BEV810" s="49"/>
      <c r="BEW810" s="49"/>
      <c r="BEX810" s="49"/>
      <c r="BEY810" s="49"/>
      <c r="BEZ810" s="49"/>
      <c r="BFA810" s="49"/>
      <c r="BFB810" s="49"/>
      <c r="BFC810" s="49"/>
      <c r="BFD810" s="49"/>
      <c r="BFE810" s="49"/>
      <c r="BFF810" s="49"/>
      <c r="BFG810" s="49"/>
      <c r="BFH810" s="49"/>
      <c r="BFI810" s="49"/>
      <c r="BFJ810" s="49"/>
      <c r="BFK810" s="49"/>
      <c r="BFL810" s="49"/>
      <c r="BFM810" s="49"/>
      <c r="BFN810" s="49"/>
      <c r="BFO810" s="49"/>
      <c r="BFP810" s="49"/>
      <c r="BFQ810" s="49"/>
      <c r="BFR810" s="49"/>
      <c r="BFS810" s="49"/>
      <c r="BFT810" s="49"/>
      <c r="BFU810" s="49"/>
      <c r="BFV810" s="49"/>
      <c r="BFW810" s="49"/>
      <c r="BFX810" s="49"/>
      <c r="BFY810" s="49"/>
      <c r="BFZ810" s="49"/>
      <c r="BGA810" s="49"/>
      <c r="BGB810" s="49"/>
      <c r="BGC810" s="49"/>
      <c r="BGD810" s="49"/>
      <c r="BGE810" s="49"/>
      <c r="BGF810" s="49"/>
      <c r="BGG810" s="49"/>
      <c r="BGH810" s="49"/>
      <c r="BGI810" s="49"/>
      <c r="BGJ810" s="49"/>
      <c r="BGK810" s="49"/>
      <c r="BGL810" s="49"/>
      <c r="BGM810" s="49"/>
      <c r="BGN810" s="49"/>
      <c r="BGO810" s="49"/>
      <c r="BGP810" s="49"/>
      <c r="BGQ810" s="49"/>
      <c r="BGR810" s="49"/>
      <c r="BGS810" s="49"/>
      <c r="BGT810" s="49"/>
      <c r="BGU810" s="49"/>
      <c r="BGV810" s="49"/>
      <c r="BGW810" s="49"/>
      <c r="BGX810" s="49"/>
      <c r="BGY810" s="49"/>
      <c r="BGZ810" s="49"/>
      <c r="BHA810" s="49"/>
      <c r="BHB810" s="49"/>
      <c r="BHC810" s="49"/>
      <c r="BHD810" s="49"/>
      <c r="BHE810" s="49"/>
      <c r="BHF810" s="49"/>
      <c r="BHG810" s="49"/>
      <c r="BHH810" s="49"/>
      <c r="BHI810" s="49"/>
      <c r="BHJ810" s="49"/>
      <c r="BHK810" s="49"/>
      <c r="BHL810" s="49"/>
      <c r="BHM810" s="49"/>
      <c r="BHN810" s="49"/>
      <c r="BHO810" s="49"/>
      <c r="BHP810" s="49"/>
      <c r="BHQ810" s="49"/>
      <c r="BHR810" s="49"/>
      <c r="BHS810" s="49"/>
      <c r="BHT810" s="49"/>
      <c r="BHU810" s="49"/>
      <c r="BHV810" s="49"/>
      <c r="BHW810" s="49"/>
      <c r="BHX810" s="49"/>
      <c r="BHY810" s="49"/>
      <c r="BHZ810" s="49"/>
      <c r="BIA810" s="49"/>
      <c r="BIB810" s="49"/>
      <c r="BIC810" s="49"/>
      <c r="BID810" s="49"/>
      <c r="BIE810" s="49"/>
      <c r="BIF810" s="49"/>
      <c r="BIG810" s="49"/>
      <c r="BIH810" s="49"/>
      <c r="BII810" s="49"/>
      <c r="BIJ810" s="49"/>
      <c r="BIK810" s="49"/>
      <c r="BIL810" s="49"/>
      <c r="BIM810" s="49"/>
      <c r="BIN810" s="49"/>
      <c r="BIO810" s="49"/>
      <c r="BIP810" s="49"/>
      <c r="BIQ810" s="49"/>
      <c r="BIR810" s="49"/>
      <c r="BIS810" s="49"/>
      <c r="BIT810" s="49"/>
      <c r="BIU810" s="49"/>
      <c r="BIV810" s="49"/>
      <c r="BIW810" s="49"/>
      <c r="BIX810" s="49"/>
      <c r="BIY810" s="49"/>
      <c r="BIZ810" s="49"/>
      <c r="BJA810" s="49"/>
      <c r="BJB810" s="49"/>
      <c r="BJC810" s="49"/>
      <c r="BJD810" s="49"/>
      <c r="BJE810" s="49"/>
      <c r="BJF810" s="49"/>
      <c r="BJG810" s="49"/>
      <c r="BJH810" s="49"/>
      <c r="BJI810" s="49"/>
      <c r="BJJ810" s="49"/>
      <c r="BJK810" s="49"/>
      <c r="BJL810" s="49"/>
      <c r="BJM810" s="49"/>
      <c r="BJN810" s="49"/>
      <c r="BJO810" s="49"/>
      <c r="BJP810" s="49"/>
      <c r="BJQ810" s="49"/>
      <c r="BJR810" s="49"/>
      <c r="BJS810" s="49"/>
      <c r="BJT810" s="49"/>
      <c r="BJU810" s="49"/>
      <c r="BJV810" s="49"/>
      <c r="BJW810" s="49"/>
      <c r="BJX810" s="49"/>
      <c r="BJY810" s="49"/>
      <c r="BJZ810" s="49"/>
      <c r="BKA810" s="49"/>
      <c r="BKB810" s="49"/>
      <c r="BKC810" s="49"/>
      <c r="BKD810" s="49"/>
      <c r="BKE810" s="49"/>
      <c r="BKF810" s="49"/>
      <c r="BKG810" s="49"/>
      <c r="BKH810" s="49"/>
      <c r="BKI810" s="49"/>
      <c r="BKJ810" s="49"/>
      <c r="BKK810" s="49"/>
      <c r="BKL810" s="49"/>
      <c r="BKM810" s="49"/>
      <c r="BKN810" s="49"/>
      <c r="BKO810" s="49"/>
      <c r="BKP810" s="49"/>
      <c r="BKQ810" s="49"/>
      <c r="BKR810" s="49"/>
      <c r="BKS810" s="49"/>
      <c r="BKT810" s="49"/>
      <c r="BKU810" s="49"/>
      <c r="BKV810" s="49"/>
      <c r="BKW810" s="49"/>
      <c r="BKX810" s="49"/>
      <c r="BKY810" s="49"/>
      <c r="BKZ810" s="49"/>
      <c r="BLA810" s="49"/>
      <c r="BLB810" s="49"/>
      <c r="BLC810" s="49"/>
      <c r="BLD810" s="49"/>
      <c r="BLE810" s="49"/>
      <c r="BLF810" s="49"/>
      <c r="BLG810" s="49"/>
      <c r="BLH810" s="49"/>
      <c r="BLI810" s="49"/>
      <c r="BLJ810" s="49"/>
      <c r="BLK810" s="49"/>
      <c r="BLL810" s="49"/>
      <c r="BLM810" s="49"/>
      <c r="BLN810" s="49"/>
      <c r="BLO810" s="49"/>
      <c r="BLP810" s="49"/>
      <c r="BLQ810" s="49"/>
      <c r="BLR810" s="49"/>
      <c r="BLS810" s="49"/>
      <c r="BLT810" s="49"/>
      <c r="BLU810" s="49"/>
      <c r="BLV810" s="49"/>
      <c r="BLW810" s="49"/>
      <c r="BLX810" s="49"/>
      <c r="BLY810" s="49"/>
      <c r="BLZ810" s="49"/>
      <c r="BMA810" s="49"/>
      <c r="BMB810" s="49"/>
      <c r="BMC810" s="49"/>
      <c r="BMD810" s="49"/>
      <c r="BME810" s="49"/>
      <c r="BMF810" s="49"/>
      <c r="BMG810" s="49"/>
      <c r="BMH810" s="49"/>
      <c r="BMI810" s="49"/>
      <c r="BMJ810" s="49"/>
      <c r="BMK810" s="49"/>
      <c r="BML810" s="49"/>
      <c r="BMM810" s="49"/>
      <c r="BMN810" s="49"/>
      <c r="BMO810" s="49"/>
      <c r="BMP810" s="49"/>
      <c r="BMQ810" s="49"/>
      <c r="BMR810" s="49"/>
      <c r="BMS810" s="49"/>
      <c r="BMT810" s="49"/>
      <c r="BMU810" s="49"/>
      <c r="BMV810" s="49"/>
      <c r="BMW810" s="49"/>
      <c r="BMX810" s="49"/>
      <c r="BMY810" s="49"/>
      <c r="BMZ810" s="49"/>
      <c r="BNA810" s="49"/>
      <c r="BNB810" s="49"/>
      <c r="BNC810" s="49"/>
      <c r="BND810" s="49"/>
      <c r="BNE810" s="49"/>
      <c r="BNF810" s="49"/>
      <c r="BNG810" s="49"/>
      <c r="BNH810" s="49"/>
      <c r="BNI810" s="49"/>
      <c r="BNJ810" s="49"/>
      <c r="BNK810" s="49"/>
      <c r="BNL810" s="49"/>
      <c r="BNM810" s="49"/>
      <c r="BNN810" s="49"/>
      <c r="BNO810" s="49"/>
      <c r="BNP810" s="49"/>
      <c r="BNQ810" s="49"/>
      <c r="BNR810" s="49"/>
      <c r="BNS810" s="49"/>
      <c r="BNT810" s="49"/>
      <c r="BNU810" s="49"/>
      <c r="BNV810" s="49"/>
      <c r="BNW810" s="49"/>
      <c r="BNX810" s="49"/>
      <c r="BNY810" s="49"/>
      <c r="BNZ810" s="49"/>
      <c r="BOA810" s="49"/>
      <c r="BOB810" s="49"/>
      <c r="BOC810" s="49"/>
      <c r="BOD810" s="49"/>
      <c r="BOE810" s="49"/>
      <c r="BOF810" s="49"/>
      <c r="BOG810" s="49"/>
      <c r="BOH810" s="49"/>
      <c r="BOI810" s="49"/>
      <c r="BOJ810" s="49"/>
      <c r="BOK810" s="49"/>
      <c r="BOL810" s="49"/>
      <c r="BOM810" s="49"/>
      <c r="BON810" s="49"/>
      <c r="BOO810" s="49"/>
      <c r="BOP810" s="49"/>
      <c r="BOQ810" s="49"/>
      <c r="BOR810" s="49"/>
      <c r="BOS810" s="49"/>
      <c r="BOT810" s="49"/>
      <c r="BOU810" s="49"/>
      <c r="BOV810" s="49"/>
      <c r="BOW810" s="49"/>
      <c r="BOX810" s="49"/>
      <c r="BOY810" s="49"/>
      <c r="BOZ810" s="49"/>
      <c r="BPA810" s="49"/>
      <c r="BPB810" s="49"/>
      <c r="BPC810" s="49"/>
      <c r="BPD810" s="49"/>
      <c r="BPE810" s="49"/>
      <c r="BPF810" s="49"/>
      <c r="BPG810" s="49"/>
      <c r="BPH810" s="49"/>
      <c r="BPI810" s="49"/>
      <c r="BPJ810" s="49"/>
      <c r="BPK810" s="49"/>
      <c r="BPL810" s="49"/>
      <c r="BPM810" s="49"/>
      <c r="BPN810" s="49"/>
      <c r="BPO810" s="49"/>
      <c r="BPP810" s="49"/>
      <c r="BPQ810" s="49"/>
      <c r="BPR810" s="49"/>
      <c r="BPS810" s="49"/>
      <c r="BPT810" s="49"/>
      <c r="BPU810" s="49"/>
      <c r="BPV810" s="49"/>
      <c r="BPW810" s="49"/>
      <c r="BPX810" s="49"/>
      <c r="BPY810" s="49"/>
      <c r="BPZ810" s="49"/>
      <c r="BQA810" s="49"/>
      <c r="BQB810" s="49"/>
      <c r="BQC810" s="49"/>
      <c r="BQD810" s="49"/>
      <c r="BQE810" s="49"/>
      <c r="BQF810" s="49"/>
      <c r="BQG810" s="49"/>
      <c r="BQH810" s="49"/>
      <c r="BQI810" s="49"/>
      <c r="BQJ810" s="49"/>
      <c r="BQK810" s="49"/>
      <c r="BQL810" s="49"/>
      <c r="BQM810" s="49"/>
      <c r="BQN810" s="49"/>
      <c r="BQO810" s="49"/>
      <c r="BQP810" s="49"/>
      <c r="BQQ810" s="49"/>
      <c r="BQR810" s="49"/>
      <c r="BQS810" s="49"/>
      <c r="BQT810" s="49"/>
      <c r="BQU810" s="49"/>
      <c r="BQV810" s="49"/>
      <c r="BQW810" s="49"/>
      <c r="BQX810" s="49"/>
      <c r="BQY810" s="49"/>
      <c r="BQZ810" s="49"/>
      <c r="BRA810" s="49"/>
      <c r="BRB810" s="49"/>
      <c r="BRC810" s="49"/>
      <c r="BRD810" s="49"/>
      <c r="BRE810" s="49"/>
      <c r="BRF810" s="49"/>
      <c r="BRG810" s="49"/>
      <c r="BRH810" s="49"/>
      <c r="BRI810" s="49"/>
      <c r="BRJ810" s="49"/>
      <c r="BRK810" s="49"/>
      <c r="BRL810" s="49"/>
      <c r="BRM810" s="49"/>
      <c r="BRN810" s="49"/>
      <c r="BRO810" s="49"/>
      <c r="BRP810" s="49"/>
      <c r="BRQ810" s="49"/>
      <c r="BRR810" s="49"/>
      <c r="BRS810" s="49"/>
      <c r="BRT810" s="49"/>
      <c r="BRU810" s="49"/>
      <c r="BRV810" s="49"/>
      <c r="BRW810" s="49"/>
      <c r="BRX810" s="49"/>
      <c r="BRY810" s="49"/>
      <c r="BRZ810" s="49"/>
      <c r="BSA810" s="49"/>
      <c r="BSB810" s="49"/>
      <c r="BSC810" s="49"/>
      <c r="BSD810" s="49"/>
      <c r="BSE810" s="49"/>
      <c r="BSF810" s="49"/>
      <c r="BSG810" s="49"/>
      <c r="BSH810" s="49"/>
      <c r="BSI810" s="49"/>
      <c r="BSJ810" s="49"/>
      <c r="BSK810" s="49"/>
      <c r="BSL810" s="49"/>
      <c r="BSM810" s="49"/>
      <c r="BSN810" s="49"/>
      <c r="BSO810" s="49"/>
      <c r="BSP810" s="49"/>
      <c r="BSQ810" s="49"/>
      <c r="BSR810" s="49"/>
      <c r="BSS810" s="49"/>
      <c r="BST810" s="49"/>
      <c r="BSU810" s="49"/>
      <c r="BSV810" s="49"/>
      <c r="BSW810" s="49"/>
      <c r="BSX810" s="49"/>
      <c r="BSY810" s="49"/>
      <c r="BSZ810" s="49"/>
      <c r="BTA810" s="49"/>
      <c r="BTB810" s="49"/>
      <c r="BTC810" s="49"/>
      <c r="BTD810" s="49"/>
      <c r="BTE810" s="49"/>
      <c r="BTF810" s="49"/>
      <c r="BTG810" s="49"/>
      <c r="BTH810" s="49"/>
      <c r="BTI810" s="49"/>
      <c r="BTJ810" s="49"/>
      <c r="BTK810" s="49"/>
      <c r="BTL810" s="49"/>
      <c r="BTM810" s="49"/>
      <c r="BTN810" s="49"/>
      <c r="BTO810" s="49"/>
      <c r="BTP810" s="49"/>
      <c r="BTQ810" s="49"/>
      <c r="BTR810" s="49"/>
      <c r="BTS810" s="49"/>
      <c r="BTT810" s="49"/>
      <c r="BTU810" s="49"/>
      <c r="BTV810" s="49"/>
      <c r="BTW810" s="49"/>
      <c r="BTX810" s="49"/>
      <c r="BTY810" s="49"/>
      <c r="BTZ810" s="49"/>
      <c r="BUA810" s="49"/>
      <c r="BUB810" s="49"/>
      <c r="BUC810" s="49"/>
      <c r="BUD810" s="49"/>
      <c r="BUE810" s="49"/>
      <c r="BUF810" s="49"/>
      <c r="BUG810" s="49"/>
      <c r="BUH810" s="49"/>
      <c r="BUI810" s="49"/>
      <c r="BUJ810" s="49"/>
      <c r="BUK810" s="49"/>
      <c r="BUL810" s="49"/>
      <c r="BUM810" s="49"/>
      <c r="BUN810" s="49"/>
      <c r="BUO810" s="49"/>
      <c r="BUP810" s="49"/>
      <c r="BUQ810" s="49"/>
      <c r="BUR810" s="49"/>
      <c r="BUS810" s="49"/>
      <c r="BUT810" s="49"/>
      <c r="BUU810" s="49"/>
      <c r="BUV810" s="49"/>
      <c r="BUW810" s="49"/>
      <c r="BUX810" s="49"/>
      <c r="BUY810" s="49"/>
      <c r="BUZ810" s="49"/>
      <c r="BVA810" s="49"/>
      <c r="BVB810" s="49"/>
      <c r="BVC810" s="49"/>
      <c r="BVD810" s="49"/>
      <c r="BVE810" s="49"/>
      <c r="BVF810" s="49"/>
      <c r="BVG810" s="49"/>
      <c r="BVH810" s="49"/>
      <c r="BVI810" s="49"/>
      <c r="BVJ810" s="49"/>
      <c r="BVK810" s="49"/>
      <c r="BVL810" s="49"/>
      <c r="BVM810" s="49"/>
      <c r="BVN810" s="49"/>
      <c r="BVO810" s="49"/>
      <c r="BVP810" s="49"/>
      <c r="BVQ810" s="49"/>
      <c r="BVR810" s="49"/>
      <c r="BVS810" s="49"/>
      <c r="BVT810" s="49"/>
      <c r="BVU810" s="49"/>
      <c r="BVV810" s="49"/>
      <c r="BVW810" s="49"/>
      <c r="BVX810" s="49"/>
      <c r="BVY810" s="49"/>
      <c r="BVZ810" s="49"/>
      <c r="BWA810" s="49"/>
      <c r="BWB810" s="49"/>
      <c r="BWC810" s="49"/>
      <c r="BWD810" s="49"/>
      <c r="BWE810" s="49"/>
      <c r="BWF810" s="49"/>
      <c r="BWG810" s="49"/>
      <c r="BWH810" s="49"/>
      <c r="BWI810" s="49"/>
      <c r="BWJ810" s="49"/>
      <c r="BWK810" s="49"/>
      <c r="BWL810" s="49"/>
      <c r="BWM810" s="49"/>
      <c r="BWN810" s="49"/>
      <c r="BWO810" s="49"/>
      <c r="BWP810" s="49"/>
      <c r="BWQ810" s="49"/>
      <c r="BWR810" s="49"/>
      <c r="BWS810" s="49"/>
      <c r="BWT810" s="49"/>
      <c r="BWU810" s="49"/>
      <c r="BWV810" s="49"/>
      <c r="BWW810" s="49"/>
      <c r="BWX810" s="49"/>
      <c r="BWY810" s="49"/>
      <c r="BWZ810" s="49"/>
      <c r="BXA810" s="49"/>
      <c r="BXB810" s="49"/>
      <c r="BXC810" s="49"/>
      <c r="BXD810" s="49"/>
      <c r="BXE810" s="49"/>
      <c r="BXF810" s="49"/>
      <c r="BXG810" s="49"/>
      <c r="BXH810" s="49"/>
      <c r="BXI810" s="49"/>
      <c r="BXJ810" s="49"/>
      <c r="BXK810" s="49"/>
      <c r="BXL810" s="49"/>
      <c r="BXM810" s="49"/>
      <c r="BXN810" s="49"/>
      <c r="BXO810" s="49"/>
      <c r="BXP810" s="49"/>
      <c r="BXQ810" s="49"/>
      <c r="BXR810" s="49"/>
      <c r="BXS810" s="49"/>
      <c r="BXT810" s="49"/>
      <c r="BXU810" s="49"/>
      <c r="BXV810" s="49"/>
      <c r="BXW810" s="49"/>
      <c r="BXX810" s="49"/>
      <c r="BXY810" s="49"/>
      <c r="BXZ810" s="49"/>
      <c r="BYA810" s="49"/>
      <c r="BYB810" s="49"/>
      <c r="BYC810" s="49"/>
      <c r="BYD810" s="49"/>
      <c r="BYE810" s="49"/>
      <c r="BYF810" s="49"/>
      <c r="BYG810" s="49"/>
      <c r="BYH810" s="49"/>
      <c r="BYI810" s="49"/>
      <c r="BYJ810" s="49"/>
      <c r="BYK810" s="49"/>
      <c r="BYL810" s="49"/>
      <c r="BYM810" s="49"/>
      <c r="BYN810" s="49"/>
      <c r="BYO810" s="49"/>
      <c r="BYP810" s="49"/>
      <c r="BYQ810" s="49"/>
      <c r="BYR810" s="49"/>
      <c r="BYS810" s="49"/>
      <c r="BYT810" s="49"/>
      <c r="BYU810" s="49"/>
      <c r="BYV810" s="49"/>
      <c r="BYW810" s="49"/>
      <c r="BYX810" s="49"/>
      <c r="BYY810" s="49"/>
      <c r="BYZ810" s="49"/>
      <c r="BZA810" s="49"/>
      <c r="BZB810" s="49"/>
      <c r="BZC810" s="49"/>
      <c r="BZD810" s="49"/>
      <c r="BZE810" s="49"/>
      <c r="BZF810" s="49"/>
      <c r="BZG810" s="49"/>
      <c r="BZH810" s="49"/>
      <c r="BZI810" s="49"/>
      <c r="BZJ810" s="49"/>
      <c r="BZK810" s="49"/>
      <c r="BZL810" s="49"/>
      <c r="BZM810" s="49"/>
      <c r="BZN810" s="49"/>
      <c r="BZO810" s="49"/>
      <c r="BZP810" s="49"/>
      <c r="BZQ810" s="49"/>
      <c r="BZR810" s="49"/>
      <c r="BZS810" s="49"/>
      <c r="BZT810" s="49"/>
      <c r="BZU810" s="49"/>
      <c r="BZV810" s="49"/>
      <c r="BZW810" s="49"/>
      <c r="BZX810" s="49"/>
      <c r="BZY810" s="49"/>
      <c r="BZZ810" s="49"/>
      <c r="CAA810" s="49"/>
      <c r="CAB810" s="49"/>
      <c r="CAC810" s="49"/>
      <c r="CAD810" s="49"/>
      <c r="CAE810" s="49"/>
      <c r="CAF810" s="49"/>
      <c r="CAG810" s="49"/>
      <c r="CAH810" s="49"/>
      <c r="CAI810" s="49"/>
      <c r="CAJ810" s="49"/>
      <c r="CAK810" s="49"/>
      <c r="CAL810" s="49"/>
      <c r="CAM810" s="49"/>
      <c r="CAN810" s="49"/>
      <c r="CAO810" s="49"/>
      <c r="CAP810" s="49"/>
      <c r="CAQ810" s="49"/>
      <c r="CAR810" s="49"/>
      <c r="CAS810" s="49"/>
      <c r="CAT810" s="49"/>
      <c r="CAU810" s="49"/>
      <c r="CAV810" s="49"/>
      <c r="CAW810" s="49"/>
      <c r="CAX810" s="49"/>
      <c r="CAY810" s="49"/>
      <c r="CAZ810" s="49"/>
      <c r="CBA810" s="49"/>
      <c r="CBB810" s="49"/>
      <c r="CBC810" s="49"/>
      <c r="CBD810" s="49"/>
      <c r="CBE810" s="49"/>
      <c r="CBF810" s="49"/>
      <c r="CBG810" s="49"/>
      <c r="CBH810" s="49"/>
      <c r="CBI810" s="49"/>
      <c r="CBJ810" s="49"/>
      <c r="CBK810" s="49"/>
      <c r="CBL810" s="49"/>
      <c r="CBM810" s="49"/>
      <c r="CBN810" s="49"/>
      <c r="CBO810" s="49"/>
      <c r="CBP810" s="49"/>
      <c r="CBQ810" s="49"/>
      <c r="CBR810" s="49"/>
      <c r="CBS810" s="49"/>
      <c r="CBT810" s="49"/>
      <c r="CBU810" s="49"/>
      <c r="CBV810" s="49"/>
      <c r="CBW810" s="49"/>
      <c r="CBX810" s="49"/>
      <c r="CBY810" s="49"/>
      <c r="CBZ810" s="49"/>
      <c r="CCA810" s="49"/>
      <c r="CCB810" s="49"/>
      <c r="CCC810" s="49"/>
      <c r="CCD810" s="49"/>
      <c r="CCE810" s="49"/>
      <c r="CCF810" s="49"/>
      <c r="CCG810" s="49"/>
      <c r="CCH810" s="49"/>
      <c r="CCI810" s="49"/>
      <c r="CCJ810" s="49"/>
      <c r="CCK810" s="49"/>
      <c r="CCL810" s="49"/>
      <c r="CCM810" s="49"/>
      <c r="CCN810" s="49"/>
      <c r="CCO810" s="49"/>
      <c r="CCP810" s="49"/>
      <c r="CCQ810" s="49"/>
      <c r="CCR810" s="49"/>
      <c r="CCS810" s="49"/>
      <c r="CCT810" s="49"/>
      <c r="CCU810" s="49"/>
      <c r="CCV810" s="49"/>
      <c r="CCW810" s="49"/>
      <c r="CCX810" s="49"/>
      <c r="CCY810" s="49"/>
      <c r="CCZ810" s="49"/>
      <c r="CDA810" s="49"/>
      <c r="CDB810" s="49"/>
      <c r="CDC810" s="49"/>
      <c r="CDD810" s="49"/>
      <c r="CDE810" s="49"/>
      <c r="CDF810" s="49"/>
      <c r="CDG810" s="49"/>
      <c r="CDH810" s="49"/>
      <c r="CDI810" s="49"/>
      <c r="CDJ810" s="49"/>
      <c r="CDK810" s="49"/>
      <c r="CDL810" s="49"/>
      <c r="CDM810" s="49"/>
      <c r="CDN810" s="49"/>
      <c r="CDO810" s="49"/>
      <c r="CDP810" s="49"/>
      <c r="CDQ810" s="49"/>
      <c r="CDR810" s="49"/>
      <c r="CDS810" s="49"/>
      <c r="CDT810" s="49"/>
      <c r="CDU810" s="49"/>
      <c r="CDV810" s="49"/>
      <c r="CDW810" s="49"/>
      <c r="CDX810" s="49"/>
      <c r="CDY810" s="49"/>
      <c r="CDZ810" s="49"/>
      <c r="CEA810" s="49"/>
      <c r="CEB810" s="49"/>
      <c r="CEC810" s="49"/>
      <c r="CED810" s="49"/>
      <c r="CEE810" s="49"/>
      <c r="CEF810" s="49"/>
      <c r="CEG810" s="49"/>
      <c r="CEH810" s="49"/>
      <c r="CEI810" s="49"/>
      <c r="CEJ810" s="49"/>
      <c r="CEK810" s="49"/>
      <c r="CEL810" s="49"/>
      <c r="CEM810" s="49"/>
      <c r="CEN810" s="49"/>
      <c r="CEO810" s="49"/>
      <c r="CEP810" s="49"/>
      <c r="CEQ810" s="49"/>
      <c r="CER810" s="49"/>
      <c r="CES810" s="49"/>
      <c r="CET810" s="49"/>
      <c r="CEU810" s="49"/>
      <c r="CEV810" s="49"/>
      <c r="CEW810" s="49"/>
      <c r="CEX810" s="49"/>
      <c r="CEY810" s="49"/>
      <c r="CEZ810" s="49"/>
      <c r="CFA810" s="49"/>
      <c r="CFB810" s="49"/>
      <c r="CFC810" s="49"/>
      <c r="CFD810" s="49"/>
      <c r="CFE810" s="49"/>
      <c r="CFF810" s="49"/>
      <c r="CFG810" s="49"/>
      <c r="CFH810" s="49"/>
      <c r="CFI810" s="49"/>
      <c r="CFJ810" s="49"/>
      <c r="CFK810" s="49"/>
      <c r="CFL810" s="49"/>
      <c r="CFM810" s="49"/>
      <c r="CFN810" s="49"/>
      <c r="CFO810" s="49"/>
      <c r="CFP810" s="49"/>
      <c r="CFQ810" s="49"/>
      <c r="CFR810" s="49"/>
      <c r="CFS810" s="49"/>
      <c r="CFT810" s="49"/>
      <c r="CFU810" s="49"/>
      <c r="CFV810" s="49"/>
      <c r="CFW810" s="49"/>
      <c r="CFX810" s="49"/>
      <c r="CFY810" s="49"/>
      <c r="CFZ810" s="49"/>
      <c r="CGA810" s="49"/>
      <c r="CGB810" s="49"/>
      <c r="CGC810" s="49"/>
      <c r="CGD810" s="49"/>
      <c r="CGE810" s="49"/>
      <c r="CGF810" s="49"/>
      <c r="CGG810" s="49"/>
      <c r="CGH810" s="49"/>
      <c r="CGI810" s="49"/>
      <c r="CGJ810" s="49"/>
      <c r="CGK810" s="49"/>
      <c r="CGL810" s="49"/>
      <c r="CGM810" s="49"/>
      <c r="CGN810" s="49"/>
      <c r="CGO810" s="49"/>
      <c r="CGP810" s="49"/>
      <c r="CGQ810" s="49"/>
      <c r="CGR810" s="49"/>
      <c r="CGS810" s="49"/>
      <c r="CGT810" s="49"/>
      <c r="CGU810" s="49"/>
      <c r="CGV810" s="49"/>
      <c r="CGW810" s="49"/>
      <c r="CGX810" s="49"/>
      <c r="CGY810" s="49"/>
      <c r="CGZ810" s="49"/>
      <c r="CHA810" s="49"/>
      <c r="CHB810" s="49"/>
      <c r="CHC810" s="49"/>
      <c r="CHD810" s="49"/>
      <c r="CHE810" s="49"/>
      <c r="CHF810" s="49"/>
      <c r="CHG810" s="49"/>
      <c r="CHH810" s="49"/>
      <c r="CHI810" s="49"/>
      <c r="CHJ810" s="49"/>
      <c r="CHK810" s="49"/>
      <c r="CHL810" s="49"/>
      <c r="CHM810" s="49"/>
      <c r="CHN810" s="49"/>
      <c r="CHO810" s="49"/>
      <c r="CHP810" s="49"/>
      <c r="CHQ810" s="49"/>
      <c r="CHR810" s="49"/>
      <c r="CHS810" s="49"/>
      <c r="CHT810" s="49"/>
      <c r="CHU810" s="49"/>
      <c r="CHV810" s="49"/>
      <c r="CHW810" s="49"/>
      <c r="CHX810" s="49"/>
      <c r="CHY810" s="49"/>
      <c r="CHZ810" s="49"/>
      <c r="CIA810" s="49"/>
      <c r="CIB810" s="49"/>
      <c r="CIC810" s="49"/>
      <c r="CID810" s="49"/>
      <c r="CIE810" s="49"/>
      <c r="CIF810" s="49"/>
      <c r="CIG810" s="49"/>
      <c r="CIH810" s="49"/>
      <c r="CII810" s="49"/>
      <c r="CIJ810" s="49"/>
      <c r="CIK810" s="49"/>
      <c r="CIL810" s="49"/>
      <c r="CIM810" s="49"/>
      <c r="CIN810" s="49"/>
      <c r="CIO810" s="49"/>
      <c r="CIP810" s="49"/>
      <c r="CIQ810" s="49"/>
      <c r="CIR810" s="49"/>
      <c r="CIS810" s="49"/>
      <c r="CIT810" s="49"/>
      <c r="CIU810" s="49"/>
      <c r="CIV810" s="49"/>
      <c r="CIW810" s="49"/>
      <c r="CIX810" s="49"/>
      <c r="CIY810" s="49"/>
      <c r="CIZ810" s="49"/>
      <c r="CJA810" s="49"/>
      <c r="CJB810" s="49"/>
      <c r="CJC810" s="49"/>
      <c r="CJD810" s="49"/>
      <c r="CJE810" s="49"/>
      <c r="CJF810" s="49"/>
      <c r="CJG810" s="49"/>
      <c r="CJH810" s="49"/>
      <c r="CJI810" s="49"/>
      <c r="CJJ810" s="49"/>
      <c r="CJK810" s="49"/>
      <c r="CJL810" s="49"/>
      <c r="CJM810" s="49"/>
      <c r="CJN810" s="49"/>
      <c r="CJO810" s="49"/>
      <c r="CJP810" s="49"/>
      <c r="CJQ810" s="49"/>
      <c r="CJR810" s="49"/>
      <c r="CJS810" s="49"/>
      <c r="CJT810" s="49"/>
      <c r="CJU810" s="49"/>
      <c r="CJV810" s="49"/>
      <c r="CJW810" s="49"/>
      <c r="CJX810" s="49"/>
      <c r="CJY810" s="49"/>
      <c r="CJZ810" s="49"/>
      <c r="CKA810" s="49"/>
      <c r="CKB810" s="49"/>
      <c r="CKC810" s="49"/>
      <c r="CKD810" s="49"/>
      <c r="CKE810" s="49"/>
      <c r="CKF810" s="49"/>
      <c r="CKG810" s="49"/>
      <c r="CKH810" s="49"/>
      <c r="CKI810" s="49"/>
      <c r="CKJ810" s="49"/>
      <c r="CKK810" s="49"/>
      <c r="CKL810" s="49"/>
      <c r="CKM810" s="49"/>
      <c r="CKN810" s="49"/>
      <c r="CKO810" s="49"/>
      <c r="CKP810" s="49"/>
      <c r="CKQ810" s="49"/>
      <c r="CKR810" s="49"/>
      <c r="CKS810" s="49"/>
      <c r="CKT810" s="49"/>
      <c r="CKU810" s="49"/>
      <c r="CKV810" s="49"/>
      <c r="CKW810" s="49"/>
      <c r="CKX810" s="49"/>
      <c r="CKY810" s="49"/>
      <c r="CKZ810" s="49"/>
      <c r="CLA810" s="49"/>
      <c r="CLB810" s="49"/>
      <c r="CLC810" s="49"/>
      <c r="CLD810" s="49"/>
      <c r="CLE810" s="49"/>
      <c r="CLF810" s="49"/>
      <c r="CLG810" s="49"/>
      <c r="CLH810" s="49"/>
      <c r="CLI810" s="49"/>
      <c r="CLJ810" s="49"/>
      <c r="CLK810" s="49"/>
      <c r="CLL810" s="49"/>
      <c r="CLM810" s="49"/>
      <c r="CLN810" s="49"/>
      <c r="CLO810" s="49"/>
      <c r="CLP810" s="49"/>
      <c r="CLQ810" s="49"/>
      <c r="CLR810" s="49"/>
      <c r="CLS810" s="49"/>
      <c r="CLT810" s="49"/>
      <c r="CLU810" s="49"/>
      <c r="CLV810" s="49"/>
      <c r="CLW810" s="49"/>
      <c r="CLX810" s="49"/>
      <c r="CLY810" s="49"/>
      <c r="CLZ810" s="49"/>
      <c r="CMA810" s="49"/>
      <c r="CMB810" s="49"/>
      <c r="CMC810" s="49"/>
      <c r="CMD810" s="49"/>
      <c r="CME810" s="49"/>
      <c r="CMF810" s="49"/>
      <c r="CMG810" s="49"/>
      <c r="CMH810" s="49"/>
      <c r="CMI810" s="49"/>
      <c r="CMJ810" s="49"/>
      <c r="CMK810" s="49"/>
      <c r="CML810" s="49"/>
      <c r="CMM810" s="49"/>
      <c r="CMN810" s="49"/>
      <c r="CMO810" s="49"/>
      <c r="CMP810" s="49"/>
      <c r="CMQ810" s="49"/>
      <c r="CMR810" s="49"/>
      <c r="CMS810" s="49"/>
      <c r="CMT810" s="49"/>
      <c r="CMU810" s="49"/>
      <c r="CMV810" s="49"/>
      <c r="CMW810" s="49"/>
      <c r="CMX810" s="49"/>
      <c r="CMY810" s="49"/>
      <c r="CMZ810" s="49"/>
      <c r="CNA810" s="49"/>
      <c r="CNB810" s="49"/>
      <c r="CNC810" s="49"/>
      <c r="CND810" s="49"/>
      <c r="CNE810" s="49"/>
      <c r="CNF810" s="49"/>
      <c r="CNG810" s="49"/>
      <c r="CNH810" s="49"/>
      <c r="CNI810" s="49"/>
      <c r="CNJ810" s="49"/>
      <c r="CNK810" s="49"/>
      <c r="CNL810" s="49"/>
      <c r="CNM810" s="49"/>
      <c r="CNN810" s="49"/>
      <c r="CNO810" s="49"/>
      <c r="CNP810" s="49"/>
      <c r="CNQ810" s="49"/>
      <c r="CNR810" s="49"/>
      <c r="CNS810" s="49"/>
      <c r="CNT810" s="49"/>
      <c r="CNU810" s="49"/>
      <c r="CNV810" s="49"/>
      <c r="CNW810" s="49"/>
      <c r="CNX810" s="49"/>
      <c r="CNY810" s="49"/>
      <c r="CNZ810" s="49"/>
      <c r="COA810" s="49"/>
      <c r="COB810" s="49"/>
      <c r="COC810" s="49"/>
      <c r="COD810" s="49"/>
      <c r="COE810" s="49"/>
      <c r="COF810" s="49"/>
      <c r="COG810" s="49"/>
      <c r="COH810" s="49"/>
      <c r="COI810" s="49"/>
      <c r="COJ810" s="49"/>
      <c r="COK810" s="49"/>
      <c r="COL810" s="49"/>
      <c r="COM810" s="49"/>
      <c r="CON810" s="49"/>
      <c r="COO810" s="49"/>
      <c r="COP810" s="49"/>
      <c r="COQ810" s="49"/>
      <c r="COR810" s="49"/>
      <c r="COS810" s="49"/>
      <c r="COT810" s="49"/>
      <c r="COU810" s="49"/>
      <c r="COV810" s="49"/>
      <c r="COW810" s="49"/>
      <c r="COX810" s="49"/>
      <c r="COY810" s="49"/>
      <c r="COZ810" s="49"/>
      <c r="CPA810" s="49"/>
      <c r="CPB810" s="49"/>
      <c r="CPC810" s="49"/>
      <c r="CPD810" s="49"/>
      <c r="CPE810" s="49"/>
      <c r="CPF810" s="49"/>
      <c r="CPG810" s="49"/>
      <c r="CPH810" s="49"/>
      <c r="CPI810" s="49"/>
      <c r="CPJ810" s="49"/>
      <c r="CPK810" s="49"/>
      <c r="CPL810" s="49"/>
      <c r="CPM810" s="49"/>
      <c r="CPN810" s="49"/>
      <c r="CPO810" s="49"/>
      <c r="CPP810" s="49"/>
      <c r="CPQ810" s="49"/>
      <c r="CPR810" s="49"/>
      <c r="CPS810" s="49"/>
      <c r="CPT810" s="49"/>
      <c r="CPU810" s="49"/>
      <c r="CPV810" s="49"/>
      <c r="CPW810" s="49"/>
      <c r="CPX810" s="49"/>
      <c r="CPY810" s="49"/>
      <c r="CPZ810" s="49"/>
      <c r="CQA810" s="49"/>
      <c r="CQB810" s="49"/>
      <c r="CQC810" s="49"/>
      <c r="CQD810" s="49"/>
      <c r="CQE810" s="49"/>
      <c r="CQF810" s="49"/>
      <c r="CQG810" s="49"/>
      <c r="CQH810" s="49"/>
      <c r="CQI810" s="49"/>
      <c r="CQJ810" s="49"/>
      <c r="CQK810" s="49"/>
      <c r="CQL810" s="49"/>
      <c r="CQM810" s="49"/>
      <c r="CQN810" s="49"/>
      <c r="CQO810" s="49"/>
      <c r="CQP810" s="49"/>
      <c r="CQQ810" s="49"/>
      <c r="CQR810" s="49"/>
      <c r="CQS810" s="49"/>
      <c r="CQT810" s="49"/>
      <c r="CQU810" s="49"/>
      <c r="CQV810" s="49"/>
      <c r="CQW810" s="49"/>
      <c r="CQX810" s="49"/>
      <c r="CQY810" s="49"/>
      <c r="CQZ810" s="49"/>
      <c r="CRA810" s="49"/>
      <c r="CRB810" s="49"/>
      <c r="CRC810" s="49"/>
      <c r="CRD810" s="49"/>
      <c r="CRE810" s="49"/>
      <c r="CRF810" s="49"/>
      <c r="CRG810" s="49"/>
      <c r="CRH810" s="49"/>
      <c r="CRI810" s="49"/>
      <c r="CRJ810" s="49"/>
      <c r="CRK810" s="49"/>
      <c r="CRL810" s="49"/>
      <c r="CRM810" s="49"/>
      <c r="CRN810" s="49"/>
      <c r="CRO810" s="49"/>
      <c r="CRP810" s="49"/>
      <c r="CRQ810" s="49"/>
      <c r="CRR810" s="49"/>
      <c r="CRS810" s="49"/>
      <c r="CRT810" s="49"/>
      <c r="CRU810" s="49"/>
      <c r="CRV810" s="49"/>
      <c r="CRW810" s="49"/>
      <c r="CRX810" s="49"/>
      <c r="CRY810" s="49"/>
      <c r="CRZ810" s="49"/>
      <c r="CSA810" s="49"/>
      <c r="CSB810" s="49"/>
      <c r="CSC810" s="49"/>
      <c r="CSD810" s="49"/>
      <c r="CSE810" s="49"/>
      <c r="CSF810" s="49"/>
      <c r="CSG810" s="49"/>
      <c r="CSH810" s="49"/>
      <c r="CSI810" s="49"/>
      <c r="CSJ810" s="49"/>
      <c r="CSK810" s="49"/>
      <c r="CSL810" s="49"/>
      <c r="CSM810" s="49"/>
      <c r="CSN810" s="49"/>
      <c r="CSO810" s="49"/>
      <c r="CSP810" s="49"/>
      <c r="CSQ810" s="49"/>
      <c r="CSR810" s="49"/>
      <c r="CSS810" s="49"/>
      <c r="CST810" s="49"/>
      <c r="CSU810" s="49"/>
      <c r="CSV810" s="49"/>
      <c r="CSW810" s="49"/>
      <c r="CSX810" s="49"/>
      <c r="CSY810" s="49"/>
      <c r="CSZ810" s="49"/>
      <c r="CTA810" s="49"/>
      <c r="CTB810" s="49"/>
      <c r="CTC810" s="49"/>
      <c r="CTD810" s="49"/>
      <c r="CTE810" s="49"/>
      <c r="CTF810" s="49"/>
      <c r="CTG810" s="49"/>
      <c r="CTH810" s="49"/>
      <c r="CTI810" s="49"/>
      <c r="CTJ810" s="49"/>
      <c r="CTK810" s="49"/>
      <c r="CTL810" s="49"/>
      <c r="CTM810" s="49"/>
      <c r="CTN810" s="49"/>
      <c r="CTO810" s="49"/>
      <c r="CTP810" s="49"/>
      <c r="CTQ810" s="49"/>
      <c r="CTR810" s="49"/>
      <c r="CTS810" s="49"/>
      <c r="CTT810" s="49"/>
      <c r="CTU810" s="49"/>
      <c r="CTV810" s="49"/>
      <c r="CTW810" s="49"/>
      <c r="CTX810" s="49"/>
      <c r="CTY810" s="49"/>
      <c r="CTZ810" s="49"/>
      <c r="CUA810" s="49"/>
      <c r="CUB810" s="49"/>
      <c r="CUC810" s="49"/>
      <c r="CUD810" s="49"/>
      <c r="CUE810" s="49"/>
      <c r="CUF810" s="49"/>
      <c r="CUG810" s="49"/>
      <c r="CUH810" s="49"/>
      <c r="CUI810" s="49"/>
      <c r="CUJ810" s="49"/>
      <c r="CUK810" s="49"/>
      <c r="CUL810" s="49"/>
      <c r="CUM810" s="49"/>
      <c r="CUN810" s="49"/>
      <c r="CUO810" s="49"/>
      <c r="CUP810" s="49"/>
      <c r="CUQ810" s="49"/>
      <c r="CUR810" s="49"/>
      <c r="CUS810" s="49"/>
      <c r="CUT810" s="49"/>
      <c r="CUU810" s="49"/>
      <c r="CUV810" s="49"/>
      <c r="CUW810" s="49"/>
      <c r="CUX810" s="49"/>
      <c r="CUY810" s="49"/>
      <c r="CUZ810" s="49"/>
      <c r="CVA810" s="49"/>
      <c r="CVB810" s="49"/>
      <c r="CVC810" s="49"/>
      <c r="CVD810" s="49"/>
      <c r="CVE810" s="49"/>
      <c r="CVF810" s="49"/>
      <c r="CVG810" s="49"/>
      <c r="CVH810" s="49"/>
      <c r="CVI810" s="49"/>
      <c r="CVJ810" s="49"/>
      <c r="CVK810" s="49"/>
      <c r="CVL810" s="49"/>
      <c r="CVM810" s="49"/>
      <c r="CVN810" s="49"/>
      <c r="CVO810" s="49"/>
      <c r="CVP810" s="49"/>
      <c r="CVQ810" s="49"/>
      <c r="CVR810" s="49"/>
      <c r="CVS810" s="49"/>
      <c r="CVT810" s="49"/>
      <c r="CVU810" s="49"/>
      <c r="CVV810" s="49"/>
      <c r="CVW810" s="49"/>
      <c r="CVX810" s="49"/>
      <c r="CVY810" s="49"/>
      <c r="CVZ810" s="49"/>
      <c r="CWA810" s="49"/>
      <c r="CWB810" s="49"/>
      <c r="CWC810" s="49"/>
      <c r="CWD810" s="49"/>
      <c r="CWE810" s="49"/>
      <c r="CWF810" s="49"/>
      <c r="CWG810" s="49"/>
      <c r="CWH810" s="49"/>
      <c r="CWI810" s="49"/>
      <c r="CWJ810" s="49"/>
      <c r="CWK810" s="49"/>
      <c r="CWL810" s="49"/>
      <c r="CWM810" s="49"/>
      <c r="CWN810" s="49"/>
      <c r="CWO810" s="49"/>
      <c r="CWP810" s="49"/>
      <c r="CWQ810" s="49"/>
      <c r="CWR810" s="49"/>
      <c r="CWS810" s="49"/>
      <c r="CWT810" s="49"/>
      <c r="CWU810" s="49"/>
      <c r="CWV810" s="49"/>
      <c r="CWW810" s="49"/>
      <c r="CWX810" s="49"/>
      <c r="CWY810" s="49"/>
      <c r="CWZ810" s="49"/>
      <c r="CXA810" s="49"/>
      <c r="CXB810" s="49"/>
      <c r="CXC810" s="49"/>
      <c r="CXD810" s="49"/>
      <c r="CXE810" s="49"/>
      <c r="CXF810" s="49"/>
      <c r="CXG810" s="49"/>
      <c r="CXH810" s="49"/>
      <c r="CXI810" s="49"/>
      <c r="CXJ810" s="49"/>
      <c r="CXK810" s="49"/>
      <c r="CXL810" s="49"/>
      <c r="CXM810" s="49"/>
      <c r="CXN810" s="49"/>
      <c r="CXO810" s="49"/>
      <c r="CXP810" s="49"/>
      <c r="CXQ810" s="49"/>
      <c r="CXR810" s="49"/>
      <c r="CXS810" s="49"/>
      <c r="CXT810" s="49"/>
      <c r="CXU810" s="49"/>
      <c r="CXV810" s="49"/>
      <c r="CXW810" s="49"/>
      <c r="CXX810" s="49"/>
      <c r="CXY810" s="49"/>
      <c r="CXZ810" s="49"/>
      <c r="CYA810" s="49"/>
      <c r="CYB810" s="49"/>
      <c r="CYC810" s="49"/>
      <c r="CYD810" s="49"/>
      <c r="CYE810" s="49"/>
      <c r="CYF810" s="49"/>
      <c r="CYG810" s="49"/>
      <c r="CYH810" s="49"/>
      <c r="CYI810" s="49"/>
      <c r="CYJ810" s="49"/>
      <c r="CYK810" s="49"/>
      <c r="CYL810" s="49"/>
      <c r="CYM810" s="49"/>
      <c r="CYN810" s="49"/>
      <c r="CYO810" s="49"/>
      <c r="CYP810" s="49"/>
      <c r="CYQ810" s="49"/>
      <c r="CYR810" s="49"/>
      <c r="CYS810" s="49"/>
      <c r="CYT810" s="49"/>
      <c r="CYU810" s="49"/>
      <c r="CYV810" s="49"/>
      <c r="CYW810" s="49"/>
      <c r="CYX810" s="49"/>
      <c r="CYY810" s="49"/>
      <c r="CYZ810" s="49"/>
      <c r="CZA810" s="49"/>
      <c r="CZB810" s="49"/>
      <c r="CZC810" s="49"/>
      <c r="CZD810" s="49"/>
      <c r="CZE810" s="49"/>
      <c r="CZF810" s="49"/>
      <c r="CZG810" s="49"/>
      <c r="CZH810" s="49"/>
      <c r="CZI810" s="49"/>
      <c r="CZJ810" s="49"/>
      <c r="CZK810" s="49"/>
      <c r="CZL810" s="49"/>
      <c r="CZM810" s="49"/>
      <c r="CZN810" s="49"/>
      <c r="CZO810" s="49"/>
      <c r="CZP810" s="49"/>
      <c r="CZQ810" s="49"/>
      <c r="CZR810" s="49"/>
      <c r="CZS810" s="49"/>
      <c r="CZT810" s="49"/>
      <c r="CZU810" s="49"/>
      <c r="CZV810" s="49"/>
      <c r="CZW810" s="49"/>
      <c r="CZX810" s="49"/>
      <c r="CZY810" s="49"/>
      <c r="CZZ810" s="49"/>
      <c r="DAA810" s="49"/>
      <c r="DAB810" s="49"/>
      <c r="DAC810" s="49"/>
      <c r="DAD810" s="49"/>
      <c r="DAE810" s="49"/>
      <c r="DAF810" s="49"/>
      <c r="DAG810" s="49"/>
      <c r="DAH810" s="49"/>
      <c r="DAI810" s="49"/>
      <c r="DAJ810" s="49"/>
      <c r="DAK810" s="49"/>
      <c r="DAL810" s="49"/>
      <c r="DAM810" s="49"/>
      <c r="DAN810" s="49"/>
      <c r="DAO810" s="49"/>
      <c r="DAP810" s="49"/>
      <c r="DAQ810" s="49"/>
      <c r="DAR810" s="49"/>
      <c r="DAS810" s="49"/>
      <c r="DAT810" s="49"/>
      <c r="DAU810" s="49"/>
      <c r="DAV810" s="49"/>
      <c r="DAW810" s="49"/>
      <c r="DAX810" s="49"/>
      <c r="DAY810" s="49"/>
      <c r="DAZ810" s="49"/>
      <c r="DBA810" s="49"/>
      <c r="DBB810" s="49"/>
      <c r="DBC810" s="49"/>
      <c r="DBD810" s="49"/>
      <c r="DBE810" s="49"/>
      <c r="DBF810" s="49"/>
      <c r="DBG810" s="49"/>
      <c r="DBH810" s="49"/>
      <c r="DBI810" s="49"/>
      <c r="DBJ810" s="49"/>
      <c r="DBK810" s="49"/>
      <c r="DBL810" s="49"/>
      <c r="DBM810" s="49"/>
      <c r="DBN810" s="49"/>
      <c r="DBO810" s="49"/>
      <c r="DBP810" s="49"/>
      <c r="DBQ810" s="49"/>
      <c r="DBR810" s="49"/>
      <c r="DBS810" s="49"/>
      <c r="DBT810" s="49"/>
      <c r="DBU810" s="49"/>
      <c r="DBV810" s="49"/>
      <c r="DBW810" s="49"/>
      <c r="DBX810" s="49"/>
      <c r="DBY810" s="49"/>
      <c r="DBZ810" s="49"/>
      <c r="DCA810" s="49"/>
      <c r="DCB810" s="49"/>
      <c r="DCC810" s="49"/>
      <c r="DCD810" s="49"/>
      <c r="DCE810" s="49"/>
      <c r="DCF810" s="49"/>
      <c r="DCG810" s="49"/>
      <c r="DCH810" s="49"/>
      <c r="DCI810" s="49"/>
      <c r="DCJ810" s="49"/>
      <c r="DCK810" s="49"/>
      <c r="DCL810" s="49"/>
      <c r="DCM810" s="49"/>
      <c r="DCN810" s="49"/>
      <c r="DCO810" s="49"/>
      <c r="DCP810" s="49"/>
      <c r="DCQ810" s="49"/>
      <c r="DCR810" s="49"/>
      <c r="DCS810" s="49"/>
      <c r="DCT810" s="49"/>
      <c r="DCU810" s="49"/>
      <c r="DCV810" s="49"/>
      <c r="DCW810" s="49"/>
      <c r="DCX810" s="49"/>
      <c r="DCY810" s="49"/>
      <c r="DCZ810" s="49"/>
      <c r="DDA810" s="49"/>
      <c r="DDB810" s="49"/>
      <c r="DDC810" s="49"/>
      <c r="DDD810" s="49"/>
      <c r="DDE810" s="49"/>
      <c r="DDF810" s="49"/>
      <c r="DDG810" s="49"/>
      <c r="DDH810" s="49"/>
      <c r="DDI810" s="49"/>
      <c r="DDJ810" s="49"/>
      <c r="DDK810" s="49"/>
      <c r="DDL810" s="49"/>
      <c r="DDM810" s="49"/>
      <c r="DDN810" s="49"/>
      <c r="DDO810" s="49"/>
      <c r="DDP810" s="49"/>
      <c r="DDQ810" s="49"/>
      <c r="DDR810" s="49"/>
      <c r="DDS810" s="49"/>
      <c r="DDT810" s="49"/>
      <c r="DDU810" s="49"/>
      <c r="DDV810" s="49"/>
      <c r="DDW810" s="49"/>
      <c r="DDX810" s="49"/>
      <c r="DDY810" s="49"/>
      <c r="DDZ810" s="49"/>
      <c r="DEA810" s="49"/>
      <c r="DEB810" s="49"/>
      <c r="DEC810" s="49"/>
      <c r="DED810" s="49"/>
      <c r="DEE810" s="49"/>
      <c r="DEF810" s="49"/>
      <c r="DEG810" s="49"/>
      <c r="DEH810" s="49"/>
      <c r="DEI810" s="49"/>
      <c r="DEJ810" s="49"/>
      <c r="DEK810" s="49"/>
      <c r="DEL810" s="49"/>
      <c r="DEM810" s="49"/>
      <c r="DEN810" s="49"/>
      <c r="DEO810" s="49"/>
      <c r="DEP810" s="49"/>
      <c r="DEQ810" s="49"/>
      <c r="DER810" s="49"/>
      <c r="DES810" s="49"/>
      <c r="DET810" s="49"/>
      <c r="DEU810" s="49"/>
      <c r="DEV810" s="49"/>
      <c r="DEW810" s="49"/>
      <c r="DEX810" s="49"/>
      <c r="DEY810" s="49"/>
      <c r="DEZ810" s="49"/>
      <c r="DFA810" s="49"/>
      <c r="DFB810" s="49"/>
      <c r="DFC810" s="49"/>
      <c r="DFD810" s="49"/>
      <c r="DFE810" s="49"/>
      <c r="DFF810" s="49"/>
      <c r="DFG810" s="49"/>
      <c r="DFH810" s="49"/>
      <c r="DFI810" s="49"/>
      <c r="DFJ810" s="49"/>
      <c r="DFK810" s="49"/>
      <c r="DFL810" s="49"/>
      <c r="DFM810" s="49"/>
      <c r="DFN810" s="49"/>
      <c r="DFO810" s="49"/>
      <c r="DFP810" s="49"/>
      <c r="DFQ810" s="49"/>
      <c r="DFR810" s="49"/>
      <c r="DFS810" s="49"/>
      <c r="DFT810" s="49"/>
      <c r="DFU810" s="49"/>
      <c r="DFV810" s="49"/>
      <c r="DFW810" s="49"/>
      <c r="DFX810" s="49"/>
      <c r="DFY810" s="49"/>
      <c r="DFZ810" s="49"/>
      <c r="DGA810" s="49"/>
      <c r="DGB810" s="49"/>
      <c r="DGC810" s="49"/>
      <c r="DGD810" s="49"/>
      <c r="DGE810" s="49"/>
      <c r="DGF810" s="49"/>
      <c r="DGG810" s="49"/>
      <c r="DGH810" s="49"/>
      <c r="DGI810" s="49"/>
      <c r="DGJ810" s="49"/>
      <c r="DGK810" s="49"/>
      <c r="DGL810" s="49"/>
      <c r="DGM810" s="49"/>
      <c r="DGN810" s="49"/>
      <c r="DGO810" s="49"/>
      <c r="DGP810" s="49"/>
      <c r="DGQ810" s="49"/>
      <c r="DGR810" s="49"/>
      <c r="DGS810" s="49"/>
      <c r="DGT810" s="49"/>
      <c r="DGU810" s="49"/>
      <c r="DGV810" s="49"/>
      <c r="DGW810" s="49"/>
      <c r="DGX810" s="49"/>
      <c r="DGY810" s="49"/>
      <c r="DGZ810" s="49"/>
      <c r="DHA810" s="49"/>
      <c r="DHB810" s="49"/>
      <c r="DHC810" s="49"/>
      <c r="DHD810" s="49"/>
      <c r="DHE810" s="49"/>
      <c r="DHF810" s="49"/>
      <c r="DHG810" s="49"/>
      <c r="DHH810" s="49"/>
      <c r="DHI810" s="49"/>
      <c r="DHJ810" s="49"/>
      <c r="DHK810" s="49"/>
      <c r="DHL810" s="49"/>
      <c r="DHM810" s="49"/>
      <c r="DHN810" s="49"/>
      <c r="DHO810" s="49"/>
      <c r="DHP810" s="49"/>
      <c r="DHQ810" s="49"/>
      <c r="DHR810" s="49"/>
      <c r="DHS810" s="49"/>
      <c r="DHT810" s="49"/>
      <c r="DHU810" s="49"/>
      <c r="DHV810" s="49"/>
      <c r="DHW810" s="49"/>
      <c r="DHX810" s="49"/>
      <c r="DHY810" s="49"/>
      <c r="DHZ810" s="49"/>
      <c r="DIA810" s="49"/>
      <c r="DIB810" s="49"/>
      <c r="DIC810" s="49"/>
      <c r="DID810" s="49"/>
      <c r="DIE810" s="49"/>
      <c r="DIF810" s="49"/>
      <c r="DIG810" s="49"/>
      <c r="DIH810" s="49"/>
      <c r="DII810" s="49"/>
      <c r="DIJ810" s="49"/>
      <c r="DIK810" s="49"/>
      <c r="DIL810" s="49"/>
      <c r="DIM810" s="49"/>
      <c r="DIN810" s="49"/>
      <c r="DIO810" s="49"/>
      <c r="DIP810" s="49"/>
      <c r="DIQ810" s="49"/>
      <c r="DIR810" s="49"/>
      <c r="DIS810" s="49"/>
      <c r="DIT810" s="49"/>
      <c r="DIU810" s="49"/>
      <c r="DIV810" s="49"/>
      <c r="DIW810" s="49"/>
      <c r="DIX810" s="49"/>
      <c r="DIY810" s="49"/>
      <c r="DIZ810" s="49"/>
      <c r="DJA810" s="49"/>
      <c r="DJB810" s="49"/>
      <c r="DJC810" s="49"/>
      <c r="DJD810" s="49"/>
      <c r="DJE810" s="49"/>
      <c r="DJF810" s="49"/>
      <c r="DJG810" s="49"/>
      <c r="DJH810" s="49"/>
      <c r="DJI810" s="49"/>
      <c r="DJJ810" s="49"/>
      <c r="DJK810" s="49"/>
      <c r="DJL810" s="49"/>
      <c r="DJM810" s="49"/>
      <c r="DJN810" s="49"/>
      <c r="DJO810" s="49"/>
      <c r="DJP810" s="49"/>
      <c r="DJQ810" s="49"/>
      <c r="DJR810" s="49"/>
      <c r="DJS810" s="49"/>
      <c r="DJT810" s="49"/>
      <c r="DJU810" s="49"/>
      <c r="DJV810" s="49"/>
      <c r="DJW810" s="49"/>
      <c r="DJX810" s="49"/>
      <c r="DJY810" s="49"/>
      <c r="DJZ810" s="49"/>
      <c r="DKA810" s="49"/>
      <c r="DKB810" s="49"/>
      <c r="DKC810" s="49"/>
      <c r="DKD810" s="49"/>
      <c r="DKE810" s="49"/>
      <c r="DKF810" s="49"/>
      <c r="DKG810" s="49"/>
      <c r="DKH810" s="49"/>
      <c r="DKI810" s="49"/>
      <c r="DKJ810" s="49"/>
      <c r="DKK810" s="49"/>
      <c r="DKL810" s="49"/>
      <c r="DKM810" s="49"/>
      <c r="DKN810" s="49"/>
      <c r="DKO810" s="49"/>
      <c r="DKP810" s="49"/>
      <c r="DKQ810" s="49"/>
      <c r="DKR810" s="49"/>
      <c r="DKS810" s="49"/>
      <c r="DKT810" s="49"/>
      <c r="DKU810" s="49"/>
      <c r="DKV810" s="49"/>
      <c r="DKW810" s="49"/>
      <c r="DKX810" s="49"/>
      <c r="DKY810" s="49"/>
      <c r="DKZ810" s="49"/>
      <c r="DLA810" s="49"/>
      <c r="DLB810" s="49"/>
      <c r="DLC810" s="49"/>
      <c r="DLD810" s="49"/>
      <c r="DLE810" s="49"/>
      <c r="DLF810" s="49"/>
      <c r="DLG810" s="49"/>
      <c r="DLH810" s="49"/>
      <c r="DLI810" s="49"/>
      <c r="DLJ810" s="49"/>
      <c r="DLK810" s="49"/>
      <c r="DLL810" s="49"/>
      <c r="DLM810" s="49"/>
      <c r="DLN810" s="49"/>
      <c r="DLO810" s="49"/>
      <c r="DLP810" s="49"/>
      <c r="DLQ810" s="49"/>
      <c r="DLR810" s="49"/>
      <c r="DLS810" s="49"/>
      <c r="DLT810" s="49"/>
      <c r="DLU810" s="49"/>
      <c r="DLV810" s="49"/>
      <c r="DLW810" s="49"/>
      <c r="DLX810" s="49"/>
      <c r="DLY810" s="49"/>
      <c r="DLZ810" s="49"/>
      <c r="DMA810" s="49"/>
      <c r="DMB810" s="49"/>
      <c r="DMC810" s="49"/>
      <c r="DMD810" s="49"/>
      <c r="DME810" s="49"/>
      <c r="DMF810" s="49"/>
      <c r="DMG810" s="49"/>
      <c r="DMH810" s="49"/>
      <c r="DMI810" s="49"/>
      <c r="DMJ810" s="49"/>
      <c r="DMK810" s="49"/>
      <c r="DML810" s="49"/>
      <c r="DMM810" s="49"/>
      <c r="DMN810" s="49"/>
      <c r="DMO810" s="49"/>
      <c r="DMP810" s="49"/>
      <c r="DMQ810" s="49"/>
      <c r="DMR810" s="49"/>
      <c r="DMS810" s="49"/>
      <c r="DMT810" s="49"/>
      <c r="DMU810" s="49"/>
      <c r="DMV810" s="49"/>
      <c r="DMW810" s="49"/>
      <c r="DMX810" s="49"/>
      <c r="DMY810" s="49"/>
      <c r="DMZ810" s="49"/>
      <c r="DNA810" s="49"/>
      <c r="DNB810" s="49"/>
      <c r="DNC810" s="49"/>
      <c r="DND810" s="49"/>
      <c r="DNE810" s="49"/>
      <c r="DNF810" s="49"/>
      <c r="DNG810" s="49"/>
      <c r="DNH810" s="49"/>
      <c r="DNI810" s="49"/>
      <c r="DNJ810" s="49"/>
      <c r="DNK810" s="49"/>
      <c r="DNL810" s="49"/>
      <c r="DNM810" s="49"/>
      <c r="DNN810" s="49"/>
      <c r="DNO810" s="49"/>
      <c r="DNP810" s="49"/>
      <c r="DNQ810" s="49"/>
      <c r="DNR810" s="49"/>
      <c r="DNS810" s="49"/>
      <c r="DNT810" s="49"/>
      <c r="DNU810" s="49"/>
      <c r="DNV810" s="49"/>
      <c r="DNW810" s="49"/>
      <c r="DNX810" s="49"/>
      <c r="DNY810" s="49"/>
      <c r="DNZ810" s="49"/>
      <c r="DOA810" s="49"/>
      <c r="DOB810" s="49"/>
      <c r="DOC810" s="49"/>
      <c r="DOD810" s="49"/>
      <c r="DOE810" s="49"/>
      <c r="DOF810" s="49"/>
      <c r="DOG810" s="49"/>
      <c r="DOH810" s="49"/>
      <c r="DOI810" s="49"/>
      <c r="DOJ810" s="49"/>
      <c r="DOK810" s="49"/>
      <c r="DOL810" s="49"/>
      <c r="DOM810" s="49"/>
      <c r="DON810" s="49"/>
      <c r="DOO810" s="49"/>
      <c r="DOP810" s="49"/>
      <c r="DOQ810" s="49"/>
      <c r="DOR810" s="49"/>
      <c r="DOS810" s="49"/>
      <c r="DOT810" s="49"/>
      <c r="DOU810" s="49"/>
      <c r="DOV810" s="49"/>
      <c r="DOW810" s="49"/>
      <c r="DOX810" s="49"/>
      <c r="DOY810" s="49"/>
      <c r="DOZ810" s="49"/>
      <c r="DPA810" s="49"/>
      <c r="DPB810" s="49"/>
      <c r="DPC810" s="49"/>
      <c r="DPD810" s="49"/>
      <c r="DPE810" s="49"/>
      <c r="DPF810" s="49"/>
      <c r="DPG810" s="49"/>
      <c r="DPH810" s="49"/>
      <c r="DPI810" s="49"/>
      <c r="DPJ810" s="49"/>
      <c r="DPK810" s="49"/>
      <c r="DPL810" s="49"/>
      <c r="DPM810" s="49"/>
      <c r="DPN810" s="49"/>
      <c r="DPO810" s="49"/>
      <c r="DPP810" s="49"/>
      <c r="DPQ810" s="49"/>
      <c r="DPR810" s="49"/>
      <c r="DPS810" s="49"/>
      <c r="DPT810" s="49"/>
      <c r="DPU810" s="49"/>
      <c r="DPV810" s="49"/>
      <c r="DPW810" s="49"/>
      <c r="DPX810" s="49"/>
      <c r="DPY810" s="49"/>
      <c r="DPZ810" s="49"/>
      <c r="DQA810" s="49"/>
      <c r="DQB810" s="49"/>
      <c r="DQC810" s="49"/>
      <c r="DQD810" s="49"/>
      <c r="DQE810" s="49"/>
      <c r="DQF810" s="49"/>
      <c r="DQG810" s="49"/>
      <c r="DQH810" s="49"/>
      <c r="DQI810" s="49"/>
      <c r="DQJ810" s="49"/>
      <c r="DQK810" s="49"/>
      <c r="DQL810" s="49"/>
      <c r="DQM810" s="49"/>
      <c r="DQN810" s="49"/>
      <c r="DQO810" s="49"/>
      <c r="DQP810" s="49"/>
      <c r="DQQ810" s="49"/>
      <c r="DQR810" s="49"/>
      <c r="DQS810" s="49"/>
      <c r="DQT810" s="49"/>
      <c r="DQU810" s="49"/>
      <c r="DQV810" s="49"/>
      <c r="DQW810" s="49"/>
      <c r="DQX810" s="49"/>
      <c r="DQY810" s="49"/>
      <c r="DQZ810" s="49"/>
      <c r="DRA810" s="49"/>
      <c r="DRB810" s="49"/>
      <c r="DRC810" s="49"/>
      <c r="DRD810" s="49"/>
      <c r="DRE810" s="49"/>
      <c r="DRF810" s="49"/>
      <c r="DRG810" s="49"/>
      <c r="DRH810" s="49"/>
      <c r="DRI810" s="49"/>
      <c r="DRJ810" s="49"/>
      <c r="DRK810" s="49"/>
      <c r="DRL810" s="49"/>
      <c r="DRM810" s="49"/>
      <c r="DRN810" s="49"/>
      <c r="DRO810" s="49"/>
      <c r="DRP810" s="49"/>
      <c r="DRQ810" s="49"/>
      <c r="DRR810" s="49"/>
      <c r="DRS810" s="49"/>
      <c r="DRT810" s="49"/>
      <c r="DRU810" s="49"/>
      <c r="DRV810" s="49"/>
      <c r="DRW810" s="49"/>
      <c r="DRX810" s="49"/>
      <c r="DRY810" s="49"/>
      <c r="DRZ810" s="49"/>
      <c r="DSA810" s="49"/>
      <c r="DSB810" s="49"/>
      <c r="DSC810" s="49"/>
      <c r="DSD810" s="49"/>
      <c r="DSE810" s="49"/>
      <c r="DSF810" s="49"/>
      <c r="DSG810" s="49"/>
      <c r="DSH810" s="49"/>
      <c r="DSI810" s="49"/>
      <c r="DSJ810" s="49"/>
      <c r="DSK810" s="49"/>
      <c r="DSL810" s="49"/>
      <c r="DSM810" s="49"/>
      <c r="DSN810" s="49"/>
      <c r="DSO810" s="49"/>
      <c r="DSP810" s="49"/>
      <c r="DSQ810" s="49"/>
      <c r="DSR810" s="49"/>
      <c r="DSS810" s="49"/>
      <c r="DST810" s="49"/>
      <c r="DSU810" s="49"/>
      <c r="DSV810" s="49"/>
      <c r="DSW810" s="49"/>
      <c r="DSX810" s="49"/>
      <c r="DSY810" s="49"/>
      <c r="DSZ810" s="49"/>
      <c r="DTA810" s="49"/>
      <c r="DTB810" s="49"/>
      <c r="DTC810" s="49"/>
      <c r="DTD810" s="49"/>
      <c r="DTE810" s="49"/>
      <c r="DTF810" s="49"/>
      <c r="DTG810" s="49"/>
      <c r="DTH810" s="49"/>
      <c r="DTI810" s="49"/>
      <c r="DTJ810" s="49"/>
      <c r="DTK810" s="49"/>
      <c r="DTL810" s="49"/>
      <c r="DTM810" s="49"/>
      <c r="DTN810" s="49"/>
      <c r="DTO810" s="49"/>
      <c r="DTP810" s="49"/>
      <c r="DTQ810" s="49"/>
      <c r="DTR810" s="49"/>
      <c r="DTS810" s="49"/>
      <c r="DTT810" s="49"/>
      <c r="DTU810" s="49"/>
      <c r="DTV810" s="49"/>
      <c r="DTW810" s="49"/>
      <c r="DTX810" s="49"/>
      <c r="DTY810" s="49"/>
      <c r="DTZ810" s="49"/>
      <c r="DUA810" s="49"/>
      <c r="DUB810" s="49"/>
      <c r="DUC810" s="49"/>
      <c r="DUD810" s="49"/>
      <c r="DUE810" s="49"/>
      <c r="DUF810" s="49"/>
      <c r="DUG810" s="49"/>
      <c r="DUH810" s="49"/>
      <c r="DUI810" s="49"/>
      <c r="DUJ810" s="49"/>
      <c r="DUK810" s="49"/>
      <c r="DUL810" s="49"/>
      <c r="DUM810" s="49"/>
      <c r="DUN810" s="49"/>
      <c r="DUO810" s="49"/>
      <c r="DUP810" s="49"/>
      <c r="DUQ810" s="49"/>
      <c r="DUR810" s="49"/>
      <c r="DUS810" s="49"/>
      <c r="DUT810" s="49"/>
      <c r="DUU810" s="49"/>
      <c r="DUV810" s="49"/>
      <c r="DUW810" s="49"/>
      <c r="DUX810" s="49"/>
      <c r="DUY810" s="49"/>
      <c r="DUZ810" s="49"/>
      <c r="DVA810" s="49"/>
      <c r="DVB810" s="49"/>
      <c r="DVC810" s="49"/>
      <c r="DVD810" s="49"/>
      <c r="DVE810" s="49"/>
      <c r="DVF810" s="49"/>
      <c r="DVG810" s="49"/>
      <c r="DVH810" s="49"/>
      <c r="DVI810" s="49"/>
      <c r="DVJ810" s="49"/>
      <c r="DVK810" s="49"/>
      <c r="DVL810" s="49"/>
      <c r="DVM810" s="49"/>
      <c r="DVN810" s="49"/>
      <c r="DVO810" s="49"/>
      <c r="DVP810" s="49"/>
      <c r="DVQ810" s="49"/>
      <c r="DVR810" s="49"/>
      <c r="DVS810" s="49"/>
      <c r="DVT810" s="49"/>
      <c r="DVU810" s="49"/>
      <c r="DVV810" s="49"/>
      <c r="DVW810" s="49"/>
      <c r="DVX810" s="49"/>
      <c r="DVY810" s="49"/>
      <c r="DVZ810" s="49"/>
      <c r="DWA810" s="49"/>
      <c r="DWB810" s="49"/>
      <c r="DWC810" s="49"/>
      <c r="DWD810" s="49"/>
      <c r="DWE810" s="49"/>
      <c r="DWF810" s="49"/>
      <c r="DWG810" s="49"/>
      <c r="DWH810" s="49"/>
      <c r="DWI810" s="49"/>
      <c r="DWJ810" s="49"/>
      <c r="DWK810" s="49"/>
      <c r="DWL810" s="49"/>
      <c r="DWM810" s="49"/>
      <c r="DWN810" s="49"/>
      <c r="DWO810" s="49"/>
      <c r="DWP810" s="49"/>
      <c r="DWQ810" s="49"/>
      <c r="DWR810" s="49"/>
      <c r="DWS810" s="49"/>
      <c r="DWT810" s="49"/>
      <c r="DWU810" s="49"/>
      <c r="DWV810" s="49"/>
      <c r="DWW810" s="49"/>
      <c r="DWX810" s="49"/>
      <c r="DWY810" s="49"/>
      <c r="DWZ810" s="49"/>
      <c r="DXA810" s="49"/>
      <c r="DXB810" s="49"/>
      <c r="DXC810" s="49"/>
      <c r="DXD810" s="49"/>
      <c r="DXE810" s="49"/>
      <c r="DXF810" s="49"/>
      <c r="DXG810" s="49"/>
      <c r="DXH810" s="49"/>
      <c r="DXI810" s="49"/>
      <c r="DXJ810" s="49"/>
      <c r="DXK810" s="49"/>
      <c r="DXL810" s="49"/>
      <c r="DXM810" s="49"/>
      <c r="DXN810" s="49"/>
      <c r="DXO810" s="49"/>
      <c r="DXP810" s="49"/>
      <c r="DXQ810" s="49"/>
      <c r="DXR810" s="49"/>
      <c r="DXS810" s="49"/>
      <c r="DXT810" s="49"/>
      <c r="DXU810" s="49"/>
      <c r="DXV810" s="49"/>
      <c r="DXW810" s="49"/>
      <c r="DXX810" s="49"/>
      <c r="DXY810" s="49"/>
      <c r="DXZ810" s="49"/>
      <c r="DYA810" s="49"/>
      <c r="DYB810" s="49"/>
      <c r="DYC810" s="49"/>
      <c r="DYD810" s="49"/>
      <c r="DYE810" s="49"/>
      <c r="DYF810" s="49"/>
      <c r="DYG810" s="49"/>
      <c r="DYH810" s="49"/>
      <c r="DYI810" s="49"/>
      <c r="DYJ810" s="49"/>
      <c r="DYK810" s="49"/>
      <c r="DYL810" s="49"/>
      <c r="DYM810" s="49"/>
      <c r="DYN810" s="49"/>
      <c r="DYO810" s="49"/>
      <c r="DYP810" s="49"/>
      <c r="DYQ810" s="49"/>
      <c r="DYR810" s="49"/>
      <c r="DYS810" s="49"/>
      <c r="DYT810" s="49"/>
      <c r="DYU810" s="49"/>
      <c r="DYV810" s="49"/>
      <c r="DYW810" s="49"/>
      <c r="DYX810" s="49"/>
      <c r="DYY810" s="49"/>
      <c r="DYZ810" s="49"/>
      <c r="DZA810" s="49"/>
      <c r="DZB810" s="49"/>
      <c r="DZC810" s="49"/>
      <c r="DZD810" s="49"/>
      <c r="DZE810" s="49"/>
      <c r="DZF810" s="49"/>
      <c r="DZG810" s="49"/>
      <c r="DZH810" s="49"/>
      <c r="DZI810" s="49"/>
      <c r="DZJ810" s="49"/>
      <c r="DZK810" s="49"/>
      <c r="DZL810" s="49"/>
      <c r="DZM810" s="49"/>
      <c r="DZN810" s="49"/>
      <c r="DZO810" s="49"/>
      <c r="DZP810" s="49"/>
      <c r="DZQ810" s="49"/>
      <c r="DZR810" s="49"/>
      <c r="DZS810" s="49"/>
      <c r="DZT810" s="49"/>
      <c r="DZU810" s="49"/>
      <c r="DZV810" s="49"/>
      <c r="DZW810" s="49"/>
      <c r="DZX810" s="49"/>
      <c r="DZY810" s="49"/>
      <c r="DZZ810" s="49"/>
      <c r="EAA810" s="49"/>
      <c r="EAB810" s="49"/>
      <c r="EAC810" s="49"/>
      <c r="EAD810" s="49"/>
      <c r="EAE810" s="49"/>
      <c r="EAF810" s="49"/>
      <c r="EAG810" s="49"/>
      <c r="EAH810" s="49"/>
      <c r="EAI810" s="49"/>
      <c r="EAJ810" s="49"/>
      <c r="EAK810" s="49"/>
      <c r="EAL810" s="49"/>
      <c r="EAM810" s="49"/>
      <c r="EAN810" s="49"/>
      <c r="EAO810" s="49"/>
      <c r="EAP810" s="49"/>
      <c r="EAQ810" s="49"/>
      <c r="EAR810" s="49"/>
      <c r="EAS810" s="49"/>
      <c r="EAT810" s="49"/>
      <c r="EAU810" s="49"/>
      <c r="EAV810" s="49"/>
      <c r="EAW810" s="49"/>
      <c r="EAX810" s="49"/>
      <c r="EAY810" s="49"/>
      <c r="EAZ810" s="49"/>
      <c r="EBA810" s="49"/>
      <c r="EBB810" s="49"/>
      <c r="EBC810" s="49"/>
      <c r="EBD810" s="49"/>
      <c r="EBE810" s="49"/>
      <c r="EBF810" s="49"/>
      <c r="EBG810" s="49"/>
      <c r="EBH810" s="49"/>
      <c r="EBI810" s="49"/>
      <c r="EBJ810" s="49"/>
      <c r="EBK810" s="49"/>
      <c r="EBL810" s="49"/>
      <c r="EBM810" s="49"/>
      <c r="EBN810" s="49"/>
      <c r="EBO810" s="49"/>
      <c r="EBP810" s="49"/>
      <c r="EBQ810" s="49"/>
      <c r="EBR810" s="49"/>
      <c r="EBS810" s="49"/>
      <c r="EBT810" s="49"/>
      <c r="EBU810" s="49"/>
      <c r="EBV810" s="49"/>
      <c r="EBW810" s="49"/>
      <c r="EBX810" s="49"/>
      <c r="EBY810" s="49"/>
      <c r="EBZ810" s="49"/>
      <c r="ECA810" s="49"/>
      <c r="ECB810" s="49"/>
      <c r="ECC810" s="49"/>
      <c r="ECD810" s="49"/>
      <c r="ECE810" s="49"/>
      <c r="ECF810" s="49"/>
      <c r="ECG810" s="49"/>
      <c r="ECH810" s="49"/>
      <c r="ECI810" s="49"/>
      <c r="ECJ810" s="49"/>
      <c r="ECK810" s="49"/>
      <c r="ECL810" s="49"/>
      <c r="ECM810" s="49"/>
      <c r="ECN810" s="49"/>
      <c r="ECO810" s="49"/>
      <c r="ECP810" s="49"/>
      <c r="ECQ810" s="49"/>
      <c r="ECR810" s="49"/>
      <c r="ECS810" s="49"/>
      <c r="ECT810" s="49"/>
      <c r="ECU810" s="49"/>
      <c r="ECV810" s="49"/>
      <c r="ECW810" s="49"/>
      <c r="ECX810" s="49"/>
      <c r="ECY810" s="49"/>
      <c r="ECZ810" s="49"/>
      <c r="EDA810" s="49"/>
      <c r="EDB810" s="49"/>
      <c r="EDC810" s="49"/>
      <c r="EDD810" s="49"/>
      <c r="EDE810" s="49"/>
      <c r="EDF810" s="49"/>
      <c r="EDG810" s="49"/>
      <c r="EDH810" s="49"/>
      <c r="EDI810" s="49"/>
      <c r="EDJ810" s="49"/>
      <c r="EDK810" s="49"/>
      <c r="EDL810" s="49"/>
      <c r="EDM810" s="49"/>
      <c r="EDN810" s="49"/>
      <c r="EDO810" s="49"/>
      <c r="EDP810" s="49"/>
      <c r="EDQ810" s="49"/>
      <c r="EDR810" s="49"/>
      <c r="EDS810" s="49"/>
      <c r="EDT810" s="49"/>
      <c r="EDU810" s="49"/>
      <c r="EDV810" s="49"/>
      <c r="EDW810" s="49"/>
      <c r="EDX810" s="49"/>
      <c r="EDY810" s="49"/>
      <c r="EDZ810" s="49"/>
      <c r="EEA810" s="49"/>
      <c r="EEB810" s="49"/>
      <c r="EEC810" s="49"/>
      <c r="EED810" s="49"/>
      <c r="EEE810" s="49"/>
      <c r="EEF810" s="49"/>
      <c r="EEG810" s="49"/>
      <c r="EEH810" s="49"/>
      <c r="EEI810" s="49"/>
      <c r="EEJ810" s="49"/>
      <c r="EEK810" s="49"/>
      <c r="EEL810" s="49"/>
      <c r="EEM810" s="49"/>
      <c r="EEN810" s="49"/>
      <c r="EEO810" s="49"/>
      <c r="EEP810" s="49"/>
      <c r="EEQ810" s="49"/>
      <c r="EER810" s="49"/>
      <c r="EES810" s="49"/>
      <c r="EET810" s="49"/>
      <c r="EEU810" s="49"/>
      <c r="EEV810" s="49"/>
      <c r="EEW810" s="49"/>
      <c r="EEX810" s="49"/>
      <c r="EEY810" s="49"/>
      <c r="EEZ810" s="49"/>
      <c r="EFA810" s="49"/>
      <c r="EFB810" s="49"/>
      <c r="EFC810" s="49"/>
      <c r="EFD810" s="49"/>
      <c r="EFE810" s="49"/>
      <c r="EFF810" s="49"/>
      <c r="EFG810" s="49"/>
      <c r="EFH810" s="49"/>
      <c r="EFI810" s="49"/>
      <c r="EFJ810" s="49"/>
      <c r="EFK810" s="49"/>
      <c r="EFL810" s="49"/>
      <c r="EFM810" s="49"/>
      <c r="EFN810" s="49"/>
      <c r="EFO810" s="49"/>
      <c r="EFP810" s="49"/>
      <c r="EFQ810" s="49"/>
      <c r="EFR810" s="49"/>
      <c r="EFS810" s="49"/>
      <c r="EFT810" s="49"/>
      <c r="EFU810" s="49"/>
      <c r="EFV810" s="49"/>
      <c r="EFW810" s="49"/>
      <c r="EFX810" s="49"/>
      <c r="EFY810" s="49"/>
      <c r="EFZ810" s="49"/>
      <c r="EGA810" s="49"/>
      <c r="EGB810" s="49"/>
      <c r="EGC810" s="49"/>
      <c r="EGD810" s="49"/>
      <c r="EGE810" s="49"/>
      <c r="EGF810" s="49"/>
      <c r="EGG810" s="49"/>
      <c r="EGH810" s="49"/>
      <c r="EGI810" s="49"/>
      <c r="EGJ810" s="49"/>
      <c r="EGK810" s="49"/>
      <c r="EGL810" s="49"/>
      <c r="EGM810" s="49"/>
      <c r="EGN810" s="49"/>
      <c r="EGO810" s="49"/>
      <c r="EGP810" s="49"/>
      <c r="EGQ810" s="49"/>
      <c r="EGR810" s="49"/>
      <c r="EGS810" s="49"/>
      <c r="EGT810" s="49"/>
      <c r="EGU810" s="49"/>
      <c r="EGV810" s="49"/>
      <c r="EGW810" s="49"/>
      <c r="EGX810" s="49"/>
      <c r="EGY810" s="49"/>
      <c r="EGZ810" s="49"/>
      <c r="EHA810" s="49"/>
      <c r="EHB810" s="49"/>
      <c r="EHC810" s="49"/>
      <c r="EHD810" s="49"/>
      <c r="EHE810" s="49"/>
      <c r="EHF810" s="49"/>
      <c r="EHG810" s="49"/>
      <c r="EHH810" s="49"/>
      <c r="EHI810" s="49"/>
      <c r="EHJ810" s="49"/>
      <c r="EHK810" s="49"/>
      <c r="EHL810" s="49"/>
      <c r="EHM810" s="49"/>
      <c r="EHN810" s="49"/>
      <c r="EHO810" s="49"/>
      <c r="EHP810" s="49"/>
      <c r="EHQ810" s="49"/>
      <c r="EHR810" s="49"/>
      <c r="EHS810" s="49"/>
      <c r="EHT810" s="49"/>
      <c r="EHU810" s="49"/>
      <c r="EHV810" s="49"/>
      <c r="EHW810" s="49"/>
      <c r="EHX810" s="49"/>
      <c r="EHY810" s="49"/>
      <c r="EHZ810" s="49"/>
      <c r="EIA810" s="49"/>
      <c r="EIB810" s="49"/>
      <c r="EIC810" s="49"/>
      <c r="EID810" s="49"/>
      <c r="EIE810" s="49"/>
      <c r="EIF810" s="49"/>
      <c r="EIG810" s="49"/>
      <c r="EIH810" s="49"/>
      <c r="EII810" s="49"/>
      <c r="EIJ810" s="49"/>
      <c r="EIK810" s="49"/>
      <c r="EIL810" s="49"/>
      <c r="EIM810" s="49"/>
      <c r="EIN810" s="49"/>
      <c r="EIO810" s="49"/>
      <c r="EIP810" s="49"/>
      <c r="EIQ810" s="49"/>
      <c r="EIR810" s="49"/>
      <c r="EIS810" s="49"/>
      <c r="EIT810" s="49"/>
      <c r="EIU810" s="49"/>
      <c r="EIV810" s="49"/>
      <c r="EIW810" s="49"/>
      <c r="EIX810" s="49"/>
      <c r="EIY810" s="49"/>
      <c r="EIZ810" s="49"/>
      <c r="EJA810" s="49"/>
      <c r="EJB810" s="49"/>
      <c r="EJC810" s="49"/>
      <c r="EJD810" s="49"/>
      <c r="EJE810" s="49"/>
      <c r="EJF810" s="49"/>
      <c r="EJG810" s="49"/>
      <c r="EJH810" s="49"/>
      <c r="EJI810" s="49"/>
      <c r="EJJ810" s="49"/>
      <c r="EJK810" s="49"/>
      <c r="EJL810" s="49"/>
      <c r="EJM810" s="49"/>
      <c r="EJN810" s="49"/>
      <c r="EJO810" s="49"/>
      <c r="EJP810" s="49"/>
      <c r="EJQ810" s="49"/>
      <c r="EJR810" s="49"/>
      <c r="EJS810" s="49"/>
      <c r="EJT810" s="49"/>
      <c r="EJU810" s="49"/>
      <c r="EJV810" s="49"/>
      <c r="EJW810" s="49"/>
      <c r="EJX810" s="49"/>
      <c r="EJY810" s="49"/>
      <c r="EJZ810" s="49"/>
      <c r="EKA810" s="49"/>
      <c r="EKB810" s="49"/>
      <c r="EKC810" s="49"/>
      <c r="EKD810" s="49"/>
      <c r="EKE810" s="49"/>
      <c r="EKF810" s="49"/>
      <c r="EKG810" s="49"/>
      <c r="EKH810" s="49"/>
      <c r="EKI810" s="49"/>
      <c r="EKJ810" s="49"/>
      <c r="EKK810" s="49"/>
      <c r="EKL810" s="49"/>
      <c r="EKM810" s="49"/>
      <c r="EKN810" s="49"/>
      <c r="EKO810" s="49"/>
      <c r="EKP810" s="49"/>
      <c r="EKQ810" s="49"/>
      <c r="EKR810" s="49"/>
      <c r="EKS810" s="49"/>
      <c r="EKT810" s="49"/>
      <c r="EKU810" s="49"/>
      <c r="EKV810" s="49"/>
      <c r="EKW810" s="49"/>
      <c r="EKX810" s="49"/>
      <c r="EKY810" s="49"/>
      <c r="EKZ810" s="49"/>
      <c r="ELA810" s="49"/>
      <c r="ELB810" s="49"/>
      <c r="ELC810" s="49"/>
      <c r="ELD810" s="49"/>
      <c r="ELE810" s="49"/>
      <c r="ELF810" s="49"/>
      <c r="ELG810" s="49"/>
      <c r="ELH810" s="49"/>
      <c r="ELI810" s="49"/>
      <c r="ELJ810" s="49"/>
      <c r="ELK810" s="49"/>
      <c r="ELL810" s="49"/>
      <c r="ELM810" s="49"/>
      <c r="ELN810" s="49"/>
      <c r="ELO810" s="49"/>
      <c r="ELP810" s="49"/>
      <c r="ELQ810" s="49"/>
      <c r="ELR810" s="49"/>
      <c r="ELS810" s="49"/>
      <c r="ELT810" s="49"/>
      <c r="ELU810" s="49"/>
      <c r="ELV810" s="49"/>
      <c r="ELW810" s="49"/>
      <c r="ELX810" s="49"/>
      <c r="ELY810" s="49"/>
      <c r="ELZ810" s="49"/>
      <c r="EMA810" s="49"/>
      <c r="EMB810" s="49"/>
      <c r="EMC810" s="49"/>
      <c r="EMD810" s="49"/>
      <c r="EME810" s="49"/>
      <c r="EMF810" s="49"/>
      <c r="EMG810" s="49"/>
      <c r="EMH810" s="49"/>
      <c r="EMI810" s="49"/>
      <c r="EMJ810" s="49"/>
      <c r="EMK810" s="49"/>
      <c r="EML810" s="49"/>
      <c r="EMM810" s="49"/>
      <c r="EMN810" s="49"/>
      <c r="EMO810" s="49"/>
      <c r="EMP810" s="49"/>
      <c r="EMQ810" s="49"/>
      <c r="EMR810" s="49"/>
      <c r="EMS810" s="49"/>
      <c r="EMT810" s="49"/>
      <c r="EMU810" s="49"/>
      <c r="EMV810" s="49"/>
      <c r="EMW810" s="49"/>
      <c r="EMX810" s="49"/>
      <c r="EMY810" s="49"/>
      <c r="EMZ810" s="49"/>
      <c r="ENA810" s="49"/>
      <c r="ENB810" s="49"/>
      <c r="ENC810" s="49"/>
      <c r="END810" s="49"/>
      <c r="ENE810" s="49"/>
      <c r="ENF810" s="49"/>
      <c r="ENG810" s="49"/>
      <c r="ENH810" s="49"/>
      <c r="ENI810" s="49"/>
      <c r="ENJ810" s="49"/>
      <c r="ENK810" s="49"/>
      <c r="ENL810" s="49"/>
      <c r="ENM810" s="49"/>
      <c r="ENN810" s="49"/>
      <c r="ENO810" s="49"/>
      <c r="ENP810" s="49"/>
      <c r="ENQ810" s="49"/>
      <c r="ENR810" s="49"/>
      <c r="ENS810" s="49"/>
      <c r="ENT810" s="49"/>
      <c r="ENU810" s="49"/>
      <c r="ENV810" s="49"/>
      <c r="ENW810" s="49"/>
      <c r="ENX810" s="49"/>
      <c r="ENY810" s="49"/>
      <c r="ENZ810" s="49"/>
      <c r="EOA810" s="49"/>
      <c r="EOB810" s="49"/>
      <c r="EOC810" s="49"/>
      <c r="EOD810" s="49"/>
      <c r="EOE810" s="49"/>
      <c r="EOF810" s="49"/>
      <c r="EOG810" s="49"/>
      <c r="EOH810" s="49"/>
      <c r="EOI810" s="49"/>
      <c r="EOJ810" s="49"/>
      <c r="EOK810" s="49"/>
      <c r="EOL810" s="49"/>
      <c r="EOM810" s="49"/>
      <c r="EON810" s="49"/>
      <c r="EOO810" s="49"/>
      <c r="EOP810" s="49"/>
      <c r="EOQ810" s="49"/>
      <c r="EOR810" s="49"/>
      <c r="EOS810" s="49"/>
      <c r="EOT810" s="49"/>
      <c r="EOU810" s="49"/>
      <c r="EOV810" s="49"/>
      <c r="EOW810" s="49"/>
      <c r="EOX810" s="49"/>
      <c r="EOY810" s="49"/>
      <c r="EOZ810" s="49"/>
      <c r="EPA810" s="49"/>
      <c r="EPB810" s="49"/>
      <c r="EPC810" s="49"/>
      <c r="EPD810" s="49"/>
      <c r="EPE810" s="49"/>
      <c r="EPF810" s="49"/>
      <c r="EPG810" s="49"/>
      <c r="EPH810" s="49"/>
      <c r="EPI810" s="49"/>
      <c r="EPJ810" s="49"/>
      <c r="EPK810" s="49"/>
      <c r="EPL810" s="49"/>
      <c r="EPM810" s="49"/>
      <c r="EPN810" s="49"/>
      <c r="EPO810" s="49"/>
      <c r="EPP810" s="49"/>
      <c r="EPQ810" s="49"/>
      <c r="EPR810" s="49"/>
      <c r="EPS810" s="49"/>
      <c r="EPT810" s="49"/>
      <c r="EPU810" s="49"/>
      <c r="EPV810" s="49"/>
      <c r="EPW810" s="49"/>
      <c r="EPX810" s="49"/>
      <c r="EPY810" s="49"/>
      <c r="EPZ810" s="49"/>
      <c r="EQA810" s="49"/>
      <c r="EQB810" s="49"/>
      <c r="EQC810" s="49"/>
      <c r="EQD810" s="49"/>
      <c r="EQE810" s="49"/>
      <c r="EQF810" s="49"/>
      <c r="EQG810" s="49"/>
      <c r="EQH810" s="49"/>
      <c r="EQI810" s="49"/>
      <c r="EQJ810" s="49"/>
      <c r="EQK810" s="49"/>
      <c r="EQL810" s="49"/>
      <c r="EQM810" s="49"/>
      <c r="EQN810" s="49"/>
      <c r="EQO810" s="49"/>
      <c r="EQP810" s="49"/>
      <c r="EQQ810" s="49"/>
      <c r="EQR810" s="49"/>
      <c r="EQS810" s="49"/>
      <c r="EQT810" s="49"/>
      <c r="EQU810" s="49"/>
      <c r="EQV810" s="49"/>
      <c r="EQW810" s="49"/>
      <c r="EQX810" s="49"/>
      <c r="EQY810" s="49"/>
      <c r="EQZ810" s="49"/>
      <c r="ERA810" s="49"/>
      <c r="ERB810" s="49"/>
      <c r="ERC810" s="49"/>
      <c r="ERD810" s="49"/>
      <c r="ERE810" s="49"/>
      <c r="ERF810" s="49"/>
      <c r="ERG810" s="49"/>
      <c r="ERH810" s="49"/>
      <c r="ERI810" s="49"/>
      <c r="ERJ810" s="49"/>
      <c r="ERK810" s="49"/>
      <c r="ERL810" s="49"/>
      <c r="ERM810" s="49"/>
      <c r="ERN810" s="49"/>
      <c r="ERO810" s="49"/>
      <c r="ERP810" s="49"/>
      <c r="ERQ810" s="49"/>
      <c r="ERR810" s="49"/>
      <c r="ERS810" s="49"/>
      <c r="ERT810" s="49"/>
      <c r="ERU810" s="49"/>
      <c r="ERV810" s="49"/>
      <c r="ERW810" s="49"/>
      <c r="ERX810" s="49"/>
      <c r="ERY810" s="49"/>
      <c r="ERZ810" s="49"/>
      <c r="ESA810" s="49"/>
      <c r="ESB810" s="49"/>
      <c r="ESC810" s="49"/>
      <c r="ESD810" s="49"/>
      <c r="ESE810" s="49"/>
      <c r="ESF810" s="49"/>
      <c r="ESG810" s="49"/>
      <c r="ESH810" s="49"/>
      <c r="ESI810" s="49"/>
      <c r="ESJ810" s="49"/>
      <c r="ESK810" s="49"/>
      <c r="ESL810" s="49"/>
      <c r="ESM810" s="49"/>
      <c r="ESN810" s="49"/>
      <c r="ESO810" s="49"/>
      <c r="ESP810" s="49"/>
      <c r="ESQ810" s="49"/>
      <c r="ESR810" s="49"/>
      <c r="ESS810" s="49"/>
      <c r="EST810" s="49"/>
      <c r="ESU810" s="49"/>
      <c r="ESV810" s="49"/>
      <c r="ESW810" s="49"/>
      <c r="ESX810" s="49"/>
      <c r="ESY810" s="49"/>
      <c r="ESZ810" s="49"/>
      <c r="ETA810" s="49"/>
      <c r="ETB810" s="49"/>
      <c r="ETC810" s="49"/>
      <c r="ETD810" s="49"/>
      <c r="ETE810" s="49"/>
      <c r="ETF810" s="49"/>
      <c r="ETG810" s="49"/>
      <c r="ETH810" s="49"/>
      <c r="ETI810" s="49"/>
      <c r="ETJ810" s="49"/>
      <c r="ETK810" s="49"/>
      <c r="ETL810" s="49"/>
      <c r="ETM810" s="49"/>
      <c r="ETN810" s="49"/>
      <c r="ETO810" s="49"/>
      <c r="ETP810" s="49"/>
      <c r="ETQ810" s="49"/>
      <c r="ETR810" s="49"/>
      <c r="ETS810" s="49"/>
      <c r="ETT810" s="49"/>
      <c r="ETU810" s="49"/>
      <c r="ETV810" s="49"/>
      <c r="ETW810" s="49"/>
      <c r="ETX810" s="49"/>
      <c r="ETY810" s="49"/>
      <c r="ETZ810" s="49"/>
      <c r="EUA810" s="49"/>
      <c r="EUB810" s="49"/>
      <c r="EUC810" s="49"/>
      <c r="EUD810" s="49"/>
      <c r="EUE810" s="49"/>
      <c r="EUF810" s="49"/>
      <c r="EUG810" s="49"/>
      <c r="EUH810" s="49"/>
      <c r="EUI810" s="49"/>
      <c r="EUJ810" s="49"/>
      <c r="EUK810" s="49"/>
      <c r="EUL810" s="49"/>
      <c r="EUM810" s="49"/>
      <c r="EUN810" s="49"/>
      <c r="EUO810" s="49"/>
      <c r="EUP810" s="49"/>
      <c r="EUQ810" s="49"/>
      <c r="EUR810" s="49"/>
      <c r="EUS810" s="49"/>
      <c r="EUT810" s="49"/>
      <c r="EUU810" s="49"/>
      <c r="EUV810" s="49"/>
      <c r="EUW810" s="49"/>
      <c r="EUX810" s="49"/>
      <c r="EUY810" s="49"/>
      <c r="EUZ810" s="49"/>
      <c r="EVA810" s="49"/>
      <c r="EVB810" s="49"/>
      <c r="EVC810" s="49"/>
      <c r="EVD810" s="49"/>
      <c r="EVE810" s="49"/>
      <c r="EVF810" s="49"/>
      <c r="EVG810" s="49"/>
      <c r="EVH810" s="49"/>
      <c r="EVI810" s="49"/>
      <c r="EVJ810" s="49"/>
      <c r="EVK810" s="49"/>
      <c r="EVL810" s="49"/>
      <c r="EVM810" s="49"/>
      <c r="EVN810" s="49"/>
      <c r="EVO810" s="49"/>
      <c r="EVP810" s="49"/>
      <c r="EVQ810" s="49"/>
      <c r="EVR810" s="49"/>
      <c r="EVS810" s="49"/>
      <c r="EVT810" s="49"/>
      <c r="EVU810" s="49"/>
      <c r="EVV810" s="49"/>
      <c r="EVW810" s="49"/>
      <c r="EVX810" s="49"/>
      <c r="EVY810" s="49"/>
      <c r="EVZ810" s="49"/>
      <c r="EWA810" s="49"/>
      <c r="EWB810" s="49"/>
      <c r="EWC810" s="49"/>
      <c r="EWD810" s="49"/>
      <c r="EWE810" s="49"/>
      <c r="EWF810" s="49"/>
      <c r="EWG810" s="49"/>
      <c r="EWH810" s="49"/>
      <c r="EWI810" s="49"/>
      <c r="EWJ810" s="49"/>
      <c r="EWK810" s="49"/>
      <c r="EWL810" s="49"/>
      <c r="EWM810" s="49"/>
      <c r="EWN810" s="49"/>
      <c r="EWO810" s="49"/>
      <c r="EWP810" s="49"/>
      <c r="EWQ810" s="49"/>
      <c r="EWR810" s="49"/>
      <c r="EWS810" s="49"/>
      <c r="EWT810" s="49"/>
      <c r="EWU810" s="49"/>
      <c r="EWV810" s="49"/>
      <c r="EWW810" s="49"/>
      <c r="EWX810" s="49"/>
      <c r="EWY810" s="49"/>
      <c r="EWZ810" s="49"/>
      <c r="EXA810" s="49"/>
      <c r="EXB810" s="49"/>
      <c r="EXC810" s="49"/>
      <c r="EXD810" s="49"/>
      <c r="EXE810" s="49"/>
      <c r="EXF810" s="49"/>
      <c r="EXG810" s="49"/>
      <c r="EXH810" s="49"/>
      <c r="EXI810" s="49"/>
      <c r="EXJ810" s="49"/>
      <c r="EXK810" s="49"/>
      <c r="EXL810" s="49"/>
      <c r="EXM810" s="49"/>
      <c r="EXN810" s="49"/>
      <c r="EXO810" s="49"/>
      <c r="EXP810" s="49"/>
      <c r="EXQ810" s="49"/>
      <c r="EXR810" s="49"/>
      <c r="EXS810" s="49"/>
      <c r="EXT810" s="49"/>
      <c r="EXU810" s="49"/>
      <c r="EXV810" s="49"/>
      <c r="EXW810" s="49"/>
      <c r="EXX810" s="49"/>
      <c r="EXY810" s="49"/>
      <c r="EXZ810" s="49"/>
      <c r="EYA810" s="49"/>
      <c r="EYB810" s="49"/>
      <c r="EYC810" s="49"/>
      <c r="EYD810" s="49"/>
      <c r="EYE810" s="49"/>
      <c r="EYF810" s="49"/>
      <c r="EYG810" s="49"/>
      <c r="EYH810" s="49"/>
      <c r="EYI810" s="49"/>
      <c r="EYJ810" s="49"/>
      <c r="EYK810" s="49"/>
      <c r="EYL810" s="49"/>
      <c r="EYM810" s="49"/>
      <c r="EYN810" s="49"/>
      <c r="EYO810" s="49"/>
      <c r="EYP810" s="49"/>
      <c r="EYQ810" s="49"/>
      <c r="EYR810" s="49"/>
      <c r="EYS810" s="49"/>
      <c r="EYT810" s="49"/>
      <c r="EYU810" s="49"/>
      <c r="EYV810" s="49"/>
      <c r="EYW810" s="49"/>
      <c r="EYX810" s="49"/>
      <c r="EYY810" s="49"/>
      <c r="EYZ810" s="49"/>
      <c r="EZA810" s="49"/>
      <c r="EZB810" s="49"/>
      <c r="EZC810" s="49"/>
      <c r="EZD810" s="49"/>
      <c r="EZE810" s="49"/>
      <c r="EZF810" s="49"/>
      <c r="EZG810" s="49"/>
      <c r="EZH810" s="49"/>
      <c r="EZI810" s="49"/>
      <c r="EZJ810" s="49"/>
      <c r="EZK810" s="49"/>
      <c r="EZL810" s="49"/>
      <c r="EZM810" s="49"/>
      <c r="EZN810" s="49"/>
      <c r="EZO810" s="49"/>
      <c r="EZP810" s="49"/>
      <c r="EZQ810" s="49"/>
      <c r="EZR810" s="49"/>
      <c r="EZS810" s="49"/>
      <c r="EZT810" s="49"/>
      <c r="EZU810" s="49"/>
      <c r="EZV810" s="49"/>
      <c r="EZW810" s="49"/>
      <c r="EZX810" s="49"/>
      <c r="EZY810" s="49"/>
      <c r="EZZ810" s="49"/>
      <c r="FAA810" s="49"/>
      <c r="FAB810" s="49"/>
      <c r="FAC810" s="49"/>
      <c r="FAD810" s="49"/>
      <c r="FAE810" s="49"/>
      <c r="FAF810" s="49"/>
      <c r="FAG810" s="49"/>
      <c r="FAH810" s="49"/>
      <c r="FAI810" s="49"/>
      <c r="FAJ810" s="49"/>
      <c r="FAK810" s="49"/>
      <c r="FAL810" s="49"/>
      <c r="FAM810" s="49"/>
      <c r="FAN810" s="49"/>
      <c r="FAO810" s="49"/>
      <c r="FAP810" s="49"/>
      <c r="FAQ810" s="49"/>
      <c r="FAR810" s="49"/>
      <c r="FAS810" s="49"/>
      <c r="FAT810" s="49"/>
      <c r="FAU810" s="49"/>
      <c r="FAV810" s="49"/>
      <c r="FAW810" s="49"/>
      <c r="FAX810" s="49"/>
      <c r="FAY810" s="49"/>
      <c r="FAZ810" s="49"/>
      <c r="FBA810" s="49"/>
      <c r="FBB810" s="49"/>
      <c r="FBC810" s="49"/>
      <c r="FBD810" s="49"/>
      <c r="FBE810" s="49"/>
      <c r="FBF810" s="49"/>
      <c r="FBG810" s="49"/>
      <c r="FBH810" s="49"/>
      <c r="FBI810" s="49"/>
      <c r="FBJ810" s="49"/>
      <c r="FBK810" s="49"/>
      <c r="FBL810" s="49"/>
      <c r="FBM810" s="49"/>
      <c r="FBN810" s="49"/>
      <c r="FBO810" s="49"/>
      <c r="FBP810" s="49"/>
      <c r="FBQ810" s="49"/>
      <c r="FBR810" s="49"/>
      <c r="FBS810" s="49"/>
      <c r="FBT810" s="49"/>
      <c r="FBU810" s="49"/>
      <c r="FBV810" s="49"/>
      <c r="FBW810" s="49"/>
      <c r="FBX810" s="49"/>
      <c r="FBY810" s="49"/>
      <c r="FBZ810" s="49"/>
      <c r="FCA810" s="49"/>
      <c r="FCB810" s="49"/>
      <c r="FCC810" s="49"/>
      <c r="FCD810" s="49"/>
      <c r="FCE810" s="49"/>
      <c r="FCF810" s="49"/>
      <c r="FCG810" s="49"/>
      <c r="FCH810" s="49"/>
      <c r="FCI810" s="49"/>
      <c r="FCJ810" s="49"/>
      <c r="FCK810" s="49"/>
      <c r="FCL810" s="49"/>
      <c r="FCM810" s="49"/>
      <c r="FCN810" s="49"/>
      <c r="FCO810" s="49"/>
      <c r="FCP810" s="49"/>
      <c r="FCQ810" s="49"/>
      <c r="FCR810" s="49"/>
      <c r="FCS810" s="49"/>
      <c r="FCT810" s="49"/>
      <c r="FCU810" s="49"/>
      <c r="FCV810" s="49"/>
      <c r="FCW810" s="49"/>
      <c r="FCX810" s="49"/>
      <c r="FCY810" s="49"/>
      <c r="FCZ810" s="49"/>
      <c r="FDA810" s="49"/>
      <c r="FDB810" s="49"/>
      <c r="FDC810" s="49"/>
      <c r="FDD810" s="49"/>
      <c r="FDE810" s="49"/>
      <c r="FDF810" s="49"/>
      <c r="FDG810" s="49"/>
      <c r="FDH810" s="49"/>
      <c r="FDI810" s="49"/>
      <c r="FDJ810" s="49"/>
      <c r="FDK810" s="49"/>
      <c r="FDL810" s="49"/>
      <c r="FDM810" s="49"/>
      <c r="FDN810" s="49"/>
      <c r="FDO810" s="49"/>
      <c r="FDP810" s="49"/>
      <c r="FDQ810" s="49"/>
      <c r="FDR810" s="49"/>
      <c r="FDS810" s="49"/>
      <c r="FDT810" s="49"/>
      <c r="FDU810" s="49"/>
      <c r="FDV810" s="49"/>
      <c r="FDW810" s="49"/>
      <c r="FDX810" s="49"/>
      <c r="FDY810" s="49"/>
      <c r="FDZ810" s="49"/>
      <c r="FEA810" s="49"/>
      <c r="FEB810" s="49"/>
      <c r="FEC810" s="49"/>
      <c r="FED810" s="49"/>
      <c r="FEE810" s="49"/>
      <c r="FEF810" s="49"/>
      <c r="FEG810" s="49"/>
      <c r="FEH810" s="49"/>
      <c r="FEI810" s="49"/>
      <c r="FEJ810" s="49"/>
      <c r="FEK810" s="49"/>
      <c r="FEL810" s="49"/>
      <c r="FEM810" s="49"/>
      <c r="FEN810" s="49"/>
      <c r="FEO810" s="49"/>
      <c r="FEP810" s="49"/>
      <c r="FEQ810" s="49"/>
      <c r="FER810" s="49"/>
      <c r="FES810" s="49"/>
      <c r="FET810" s="49"/>
      <c r="FEU810" s="49"/>
      <c r="FEV810" s="49"/>
      <c r="FEW810" s="49"/>
      <c r="FEX810" s="49"/>
      <c r="FEY810" s="49"/>
      <c r="FEZ810" s="49"/>
      <c r="FFA810" s="49"/>
      <c r="FFB810" s="49"/>
      <c r="FFC810" s="49"/>
      <c r="FFD810" s="49"/>
      <c r="FFE810" s="49"/>
      <c r="FFF810" s="49"/>
      <c r="FFG810" s="49"/>
      <c r="FFH810" s="49"/>
      <c r="FFI810" s="49"/>
      <c r="FFJ810" s="49"/>
      <c r="FFK810" s="49"/>
      <c r="FFL810" s="49"/>
      <c r="FFM810" s="49"/>
      <c r="FFN810" s="49"/>
      <c r="FFO810" s="49"/>
      <c r="FFP810" s="49"/>
      <c r="FFQ810" s="49"/>
      <c r="FFR810" s="49"/>
      <c r="FFS810" s="49"/>
      <c r="FFT810" s="49"/>
      <c r="FFU810" s="49"/>
      <c r="FFV810" s="49"/>
      <c r="FFW810" s="49"/>
      <c r="FFX810" s="49"/>
      <c r="FFY810" s="49"/>
      <c r="FFZ810" s="49"/>
      <c r="FGA810" s="49"/>
      <c r="FGB810" s="49"/>
      <c r="FGC810" s="49"/>
      <c r="FGD810" s="49"/>
      <c r="FGE810" s="49"/>
      <c r="FGF810" s="49"/>
      <c r="FGG810" s="49"/>
      <c r="FGH810" s="49"/>
      <c r="FGI810" s="49"/>
      <c r="FGJ810" s="49"/>
      <c r="FGK810" s="49"/>
      <c r="FGL810" s="49"/>
      <c r="FGM810" s="49"/>
      <c r="FGN810" s="49"/>
      <c r="FGO810" s="49"/>
      <c r="FGP810" s="49"/>
      <c r="FGQ810" s="49"/>
      <c r="FGR810" s="49"/>
      <c r="FGS810" s="49"/>
      <c r="FGT810" s="49"/>
      <c r="FGU810" s="49"/>
      <c r="FGV810" s="49"/>
      <c r="FGW810" s="49"/>
      <c r="FGX810" s="49"/>
      <c r="FGY810" s="49"/>
      <c r="FGZ810" s="49"/>
      <c r="FHA810" s="49"/>
      <c r="FHB810" s="49"/>
      <c r="FHC810" s="49"/>
      <c r="FHD810" s="49"/>
      <c r="FHE810" s="49"/>
      <c r="FHF810" s="49"/>
      <c r="FHG810" s="49"/>
      <c r="FHH810" s="49"/>
      <c r="FHI810" s="49"/>
      <c r="FHJ810" s="49"/>
      <c r="FHK810" s="49"/>
      <c r="FHL810" s="49"/>
      <c r="FHM810" s="49"/>
      <c r="FHN810" s="49"/>
      <c r="FHO810" s="49"/>
      <c r="FHP810" s="49"/>
      <c r="FHQ810" s="49"/>
      <c r="FHR810" s="49"/>
      <c r="FHS810" s="49"/>
      <c r="FHT810" s="49"/>
      <c r="FHU810" s="49"/>
      <c r="FHV810" s="49"/>
      <c r="FHW810" s="49"/>
      <c r="FHX810" s="49"/>
      <c r="FHY810" s="49"/>
      <c r="FHZ810" s="49"/>
      <c r="FIA810" s="49"/>
      <c r="FIB810" s="49"/>
      <c r="FIC810" s="49"/>
      <c r="FID810" s="49"/>
      <c r="FIE810" s="49"/>
      <c r="FIF810" s="49"/>
      <c r="FIG810" s="49"/>
      <c r="FIH810" s="49"/>
      <c r="FII810" s="49"/>
      <c r="FIJ810" s="49"/>
      <c r="FIK810" s="49"/>
      <c r="FIL810" s="49"/>
      <c r="FIM810" s="49"/>
      <c r="FIN810" s="49"/>
      <c r="FIO810" s="49"/>
      <c r="FIP810" s="49"/>
      <c r="FIQ810" s="49"/>
      <c r="FIR810" s="49"/>
      <c r="FIS810" s="49"/>
      <c r="FIT810" s="49"/>
      <c r="FIU810" s="49"/>
      <c r="FIV810" s="49"/>
      <c r="FIW810" s="49"/>
      <c r="FIX810" s="49"/>
      <c r="FIY810" s="49"/>
      <c r="FIZ810" s="49"/>
      <c r="FJA810" s="49"/>
      <c r="FJB810" s="49"/>
      <c r="FJC810" s="49"/>
      <c r="FJD810" s="49"/>
      <c r="FJE810" s="49"/>
      <c r="FJF810" s="49"/>
      <c r="FJG810" s="49"/>
      <c r="FJH810" s="49"/>
      <c r="FJI810" s="49"/>
      <c r="FJJ810" s="49"/>
      <c r="FJK810" s="49"/>
      <c r="FJL810" s="49"/>
      <c r="FJM810" s="49"/>
      <c r="FJN810" s="49"/>
      <c r="FJO810" s="49"/>
      <c r="FJP810" s="49"/>
      <c r="FJQ810" s="49"/>
      <c r="FJR810" s="49"/>
      <c r="FJS810" s="49"/>
      <c r="FJT810" s="49"/>
      <c r="FJU810" s="49"/>
      <c r="FJV810" s="49"/>
      <c r="FJW810" s="49"/>
      <c r="FJX810" s="49"/>
      <c r="FJY810" s="49"/>
      <c r="FJZ810" s="49"/>
      <c r="FKA810" s="49"/>
      <c r="FKB810" s="49"/>
      <c r="FKC810" s="49"/>
      <c r="FKD810" s="49"/>
      <c r="FKE810" s="49"/>
      <c r="FKF810" s="49"/>
      <c r="FKG810" s="49"/>
      <c r="FKH810" s="49"/>
      <c r="FKI810" s="49"/>
      <c r="FKJ810" s="49"/>
      <c r="FKK810" s="49"/>
      <c r="FKL810" s="49"/>
      <c r="FKM810" s="49"/>
      <c r="FKN810" s="49"/>
      <c r="FKO810" s="49"/>
      <c r="FKP810" s="49"/>
      <c r="FKQ810" s="49"/>
      <c r="FKR810" s="49"/>
      <c r="FKS810" s="49"/>
      <c r="FKT810" s="49"/>
      <c r="FKU810" s="49"/>
      <c r="FKV810" s="49"/>
      <c r="FKW810" s="49"/>
      <c r="FKX810" s="49"/>
      <c r="FKY810" s="49"/>
      <c r="FKZ810" s="49"/>
      <c r="FLA810" s="49"/>
      <c r="FLB810" s="49"/>
      <c r="FLC810" s="49"/>
      <c r="FLD810" s="49"/>
      <c r="FLE810" s="49"/>
      <c r="FLF810" s="49"/>
      <c r="FLG810" s="49"/>
      <c r="FLH810" s="49"/>
      <c r="FLI810" s="49"/>
      <c r="FLJ810" s="49"/>
      <c r="FLK810" s="49"/>
      <c r="FLL810" s="49"/>
      <c r="FLM810" s="49"/>
      <c r="FLN810" s="49"/>
      <c r="FLO810" s="49"/>
      <c r="FLP810" s="49"/>
      <c r="FLQ810" s="49"/>
      <c r="FLR810" s="49"/>
      <c r="FLS810" s="49"/>
      <c r="FLT810" s="49"/>
      <c r="FLU810" s="49"/>
      <c r="FLV810" s="49"/>
      <c r="FLW810" s="49"/>
      <c r="FLX810" s="49"/>
      <c r="FLY810" s="49"/>
      <c r="FLZ810" s="49"/>
      <c r="FMA810" s="49"/>
      <c r="FMB810" s="49"/>
      <c r="FMC810" s="49"/>
      <c r="FMD810" s="49"/>
      <c r="FME810" s="49"/>
      <c r="FMF810" s="49"/>
      <c r="FMG810" s="49"/>
      <c r="FMH810" s="49"/>
      <c r="FMI810" s="49"/>
      <c r="FMJ810" s="49"/>
      <c r="FMK810" s="49"/>
      <c r="FML810" s="49"/>
      <c r="FMM810" s="49"/>
      <c r="FMN810" s="49"/>
      <c r="FMO810" s="49"/>
      <c r="FMP810" s="49"/>
      <c r="FMQ810" s="49"/>
      <c r="FMR810" s="49"/>
      <c r="FMS810" s="49"/>
      <c r="FMT810" s="49"/>
      <c r="FMU810" s="49"/>
      <c r="FMV810" s="49"/>
      <c r="FMW810" s="49"/>
      <c r="FMX810" s="49"/>
      <c r="FMY810" s="49"/>
      <c r="FMZ810" s="49"/>
      <c r="FNA810" s="49"/>
      <c r="FNB810" s="49"/>
      <c r="FNC810" s="49"/>
      <c r="FND810" s="49"/>
      <c r="FNE810" s="49"/>
      <c r="FNF810" s="49"/>
      <c r="FNG810" s="49"/>
      <c r="FNH810" s="49"/>
      <c r="FNI810" s="49"/>
      <c r="FNJ810" s="49"/>
      <c r="FNK810" s="49"/>
      <c r="FNL810" s="49"/>
      <c r="FNM810" s="49"/>
      <c r="FNN810" s="49"/>
      <c r="FNO810" s="49"/>
      <c r="FNP810" s="49"/>
      <c r="FNQ810" s="49"/>
      <c r="FNR810" s="49"/>
      <c r="FNS810" s="49"/>
      <c r="FNT810" s="49"/>
      <c r="FNU810" s="49"/>
      <c r="FNV810" s="49"/>
      <c r="FNW810" s="49"/>
      <c r="FNX810" s="49"/>
      <c r="FNY810" s="49"/>
      <c r="FNZ810" s="49"/>
      <c r="FOA810" s="49"/>
      <c r="FOB810" s="49"/>
      <c r="FOC810" s="49"/>
      <c r="FOD810" s="49"/>
      <c r="FOE810" s="49"/>
      <c r="FOF810" s="49"/>
      <c r="FOG810" s="49"/>
      <c r="FOH810" s="49"/>
      <c r="FOI810" s="49"/>
      <c r="FOJ810" s="49"/>
      <c r="FOK810" s="49"/>
      <c r="FOL810" s="49"/>
      <c r="FOM810" s="49"/>
      <c r="FON810" s="49"/>
      <c r="FOO810" s="49"/>
      <c r="FOP810" s="49"/>
      <c r="FOQ810" s="49"/>
      <c r="FOR810" s="49"/>
      <c r="FOS810" s="49"/>
      <c r="FOT810" s="49"/>
      <c r="FOU810" s="49"/>
      <c r="FOV810" s="49"/>
      <c r="FOW810" s="49"/>
      <c r="FOX810" s="49"/>
      <c r="FOY810" s="49"/>
      <c r="FOZ810" s="49"/>
      <c r="FPA810" s="49"/>
      <c r="FPB810" s="49"/>
      <c r="FPC810" s="49"/>
      <c r="FPD810" s="49"/>
      <c r="FPE810" s="49"/>
      <c r="FPF810" s="49"/>
      <c r="FPG810" s="49"/>
      <c r="FPH810" s="49"/>
      <c r="FPI810" s="49"/>
      <c r="FPJ810" s="49"/>
      <c r="FPK810" s="49"/>
      <c r="FPL810" s="49"/>
      <c r="FPM810" s="49"/>
      <c r="FPN810" s="49"/>
      <c r="FPO810" s="49"/>
      <c r="FPP810" s="49"/>
      <c r="FPQ810" s="49"/>
      <c r="FPR810" s="49"/>
      <c r="FPS810" s="49"/>
      <c r="FPT810" s="49"/>
      <c r="FPU810" s="49"/>
      <c r="FPV810" s="49"/>
      <c r="FPW810" s="49"/>
      <c r="FPX810" s="49"/>
      <c r="FPY810" s="49"/>
      <c r="FPZ810" s="49"/>
      <c r="FQA810" s="49"/>
      <c r="FQB810" s="49"/>
      <c r="FQC810" s="49"/>
      <c r="FQD810" s="49"/>
      <c r="FQE810" s="49"/>
      <c r="FQF810" s="49"/>
      <c r="FQG810" s="49"/>
      <c r="FQH810" s="49"/>
      <c r="FQI810" s="49"/>
      <c r="FQJ810" s="49"/>
      <c r="FQK810" s="49"/>
      <c r="FQL810" s="49"/>
      <c r="FQM810" s="49"/>
      <c r="FQN810" s="49"/>
      <c r="FQO810" s="49"/>
      <c r="FQP810" s="49"/>
      <c r="FQQ810" s="49"/>
      <c r="FQR810" s="49"/>
      <c r="FQS810" s="49"/>
      <c r="FQT810" s="49"/>
      <c r="FQU810" s="49"/>
      <c r="FQV810" s="49"/>
      <c r="FQW810" s="49"/>
      <c r="FQX810" s="49"/>
      <c r="FQY810" s="49"/>
      <c r="FQZ810" s="49"/>
      <c r="FRA810" s="49"/>
      <c r="FRB810" s="49"/>
      <c r="FRC810" s="49"/>
      <c r="FRD810" s="49"/>
      <c r="FRE810" s="49"/>
      <c r="FRF810" s="49"/>
      <c r="FRG810" s="49"/>
      <c r="FRH810" s="49"/>
      <c r="FRI810" s="49"/>
      <c r="FRJ810" s="49"/>
      <c r="FRK810" s="49"/>
      <c r="FRL810" s="49"/>
      <c r="FRM810" s="49"/>
      <c r="FRN810" s="49"/>
      <c r="FRO810" s="49"/>
      <c r="FRP810" s="49"/>
      <c r="FRQ810" s="49"/>
      <c r="FRR810" s="49"/>
      <c r="FRS810" s="49"/>
      <c r="FRT810" s="49"/>
      <c r="FRU810" s="49"/>
      <c r="FRV810" s="49"/>
      <c r="FRW810" s="49"/>
      <c r="FRX810" s="49"/>
      <c r="FRY810" s="49"/>
      <c r="FRZ810" s="49"/>
      <c r="FSA810" s="49"/>
      <c r="FSB810" s="49"/>
      <c r="FSC810" s="49"/>
      <c r="FSD810" s="49"/>
      <c r="FSE810" s="49"/>
      <c r="FSF810" s="49"/>
      <c r="FSG810" s="49"/>
      <c r="FSH810" s="49"/>
      <c r="FSI810" s="49"/>
      <c r="FSJ810" s="49"/>
      <c r="FSK810" s="49"/>
      <c r="FSL810" s="49"/>
      <c r="FSM810" s="49"/>
      <c r="FSN810" s="49"/>
      <c r="FSO810" s="49"/>
      <c r="FSP810" s="49"/>
      <c r="FSQ810" s="49"/>
      <c r="FSR810" s="49"/>
      <c r="FSS810" s="49"/>
      <c r="FST810" s="49"/>
      <c r="FSU810" s="49"/>
      <c r="FSV810" s="49"/>
      <c r="FSW810" s="49"/>
      <c r="FSX810" s="49"/>
      <c r="FSY810" s="49"/>
      <c r="FSZ810" s="49"/>
      <c r="FTA810" s="49"/>
      <c r="FTB810" s="49"/>
      <c r="FTC810" s="49"/>
      <c r="FTD810" s="49"/>
      <c r="FTE810" s="49"/>
      <c r="FTF810" s="49"/>
      <c r="FTG810" s="49"/>
      <c r="FTH810" s="49"/>
      <c r="FTI810" s="49"/>
      <c r="FTJ810" s="49"/>
      <c r="FTK810" s="49"/>
      <c r="FTL810" s="49"/>
      <c r="FTM810" s="49"/>
      <c r="FTN810" s="49"/>
      <c r="FTO810" s="49"/>
      <c r="FTP810" s="49"/>
      <c r="FTQ810" s="49"/>
      <c r="FTR810" s="49"/>
      <c r="FTS810" s="49"/>
      <c r="FTT810" s="49"/>
      <c r="FTU810" s="49"/>
      <c r="FTV810" s="49"/>
      <c r="FTW810" s="49"/>
      <c r="FTX810" s="49"/>
      <c r="FTY810" s="49"/>
      <c r="FTZ810" s="49"/>
      <c r="FUA810" s="49"/>
      <c r="FUB810" s="49"/>
      <c r="FUC810" s="49"/>
      <c r="FUD810" s="49"/>
      <c r="FUE810" s="49"/>
      <c r="FUF810" s="49"/>
      <c r="FUG810" s="49"/>
      <c r="FUH810" s="49"/>
      <c r="FUI810" s="49"/>
      <c r="FUJ810" s="49"/>
      <c r="FUK810" s="49"/>
      <c r="FUL810" s="49"/>
      <c r="FUM810" s="49"/>
      <c r="FUN810" s="49"/>
      <c r="FUO810" s="49"/>
      <c r="FUP810" s="49"/>
      <c r="FUQ810" s="49"/>
      <c r="FUR810" s="49"/>
      <c r="FUS810" s="49"/>
      <c r="FUT810" s="49"/>
      <c r="FUU810" s="49"/>
      <c r="FUV810" s="49"/>
      <c r="FUW810" s="49"/>
      <c r="FUX810" s="49"/>
      <c r="FUY810" s="49"/>
      <c r="FUZ810" s="49"/>
      <c r="FVA810" s="49"/>
      <c r="FVB810" s="49"/>
      <c r="FVC810" s="49"/>
      <c r="FVD810" s="49"/>
      <c r="FVE810" s="49"/>
      <c r="FVF810" s="49"/>
      <c r="FVG810" s="49"/>
      <c r="FVH810" s="49"/>
      <c r="FVI810" s="49"/>
      <c r="FVJ810" s="49"/>
      <c r="FVK810" s="49"/>
      <c r="FVL810" s="49"/>
      <c r="FVM810" s="49"/>
      <c r="FVN810" s="49"/>
      <c r="FVO810" s="49"/>
      <c r="FVP810" s="49"/>
      <c r="FVQ810" s="49"/>
      <c r="FVR810" s="49"/>
      <c r="FVS810" s="49"/>
      <c r="FVT810" s="49"/>
      <c r="FVU810" s="49"/>
      <c r="FVV810" s="49"/>
      <c r="FVW810" s="49"/>
      <c r="FVX810" s="49"/>
      <c r="FVY810" s="49"/>
      <c r="FVZ810" s="49"/>
      <c r="FWA810" s="49"/>
      <c r="FWB810" s="49"/>
      <c r="FWC810" s="49"/>
      <c r="FWD810" s="49"/>
      <c r="FWE810" s="49"/>
      <c r="FWF810" s="49"/>
      <c r="FWG810" s="49"/>
      <c r="FWH810" s="49"/>
      <c r="FWI810" s="49"/>
      <c r="FWJ810" s="49"/>
      <c r="FWK810" s="49"/>
      <c r="FWL810" s="49"/>
      <c r="FWM810" s="49"/>
      <c r="FWN810" s="49"/>
      <c r="FWO810" s="49"/>
      <c r="FWP810" s="49"/>
      <c r="FWQ810" s="49"/>
      <c r="FWR810" s="49"/>
      <c r="FWS810" s="49"/>
      <c r="FWT810" s="49"/>
      <c r="FWU810" s="49"/>
      <c r="FWV810" s="49"/>
      <c r="FWW810" s="49"/>
      <c r="FWX810" s="49"/>
      <c r="FWY810" s="49"/>
      <c r="FWZ810" s="49"/>
      <c r="FXA810" s="49"/>
      <c r="FXB810" s="49"/>
      <c r="FXC810" s="49"/>
      <c r="FXD810" s="49"/>
      <c r="FXE810" s="49"/>
      <c r="FXF810" s="49"/>
      <c r="FXG810" s="49"/>
      <c r="FXH810" s="49"/>
      <c r="FXI810" s="49"/>
      <c r="FXJ810" s="49"/>
      <c r="FXK810" s="49"/>
      <c r="FXL810" s="49"/>
      <c r="FXM810" s="49"/>
      <c r="FXN810" s="49"/>
      <c r="FXO810" s="49"/>
      <c r="FXP810" s="49"/>
      <c r="FXQ810" s="49"/>
      <c r="FXR810" s="49"/>
      <c r="FXS810" s="49"/>
      <c r="FXT810" s="49"/>
      <c r="FXU810" s="49"/>
      <c r="FXV810" s="49"/>
      <c r="FXW810" s="49"/>
      <c r="FXX810" s="49"/>
      <c r="FXY810" s="49"/>
      <c r="FXZ810" s="49"/>
      <c r="FYA810" s="49"/>
      <c r="FYB810" s="49"/>
      <c r="FYC810" s="49"/>
      <c r="FYD810" s="49"/>
      <c r="FYE810" s="49"/>
      <c r="FYF810" s="49"/>
      <c r="FYG810" s="49"/>
      <c r="FYH810" s="49"/>
      <c r="FYI810" s="49"/>
      <c r="FYJ810" s="49"/>
      <c r="FYK810" s="49"/>
      <c r="FYL810" s="49"/>
      <c r="FYM810" s="49"/>
      <c r="FYN810" s="49"/>
      <c r="FYO810" s="49"/>
      <c r="FYP810" s="49"/>
      <c r="FYQ810" s="49"/>
      <c r="FYR810" s="49"/>
      <c r="FYS810" s="49"/>
      <c r="FYT810" s="49"/>
      <c r="FYU810" s="49"/>
      <c r="FYV810" s="49"/>
      <c r="FYW810" s="49"/>
      <c r="FYX810" s="49"/>
      <c r="FYY810" s="49"/>
      <c r="FYZ810" s="49"/>
      <c r="FZA810" s="49"/>
      <c r="FZB810" s="49"/>
      <c r="FZC810" s="49"/>
      <c r="FZD810" s="49"/>
      <c r="FZE810" s="49"/>
      <c r="FZF810" s="49"/>
      <c r="FZG810" s="49"/>
      <c r="FZH810" s="49"/>
      <c r="FZI810" s="49"/>
      <c r="FZJ810" s="49"/>
      <c r="FZK810" s="49"/>
      <c r="FZL810" s="49"/>
      <c r="FZM810" s="49"/>
      <c r="FZN810" s="49"/>
      <c r="FZO810" s="49"/>
      <c r="FZP810" s="49"/>
      <c r="FZQ810" s="49"/>
      <c r="FZR810" s="49"/>
      <c r="FZS810" s="49"/>
      <c r="FZT810" s="49"/>
      <c r="FZU810" s="49"/>
      <c r="FZV810" s="49"/>
      <c r="FZW810" s="49"/>
      <c r="FZX810" s="49"/>
      <c r="FZY810" s="49"/>
      <c r="FZZ810" s="49"/>
      <c r="GAA810" s="49"/>
      <c r="GAB810" s="49"/>
      <c r="GAC810" s="49"/>
      <c r="GAD810" s="49"/>
      <c r="GAE810" s="49"/>
      <c r="GAF810" s="49"/>
      <c r="GAG810" s="49"/>
      <c r="GAH810" s="49"/>
      <c r="GAI810" s="49"/>
      <c r="GAJ810" s="49"/>
      <c r="GAK810" s="49"/>
      <c r="GAL810" s="49"/>
      <c r="GAM810" s="49"/>
      <c r="GAN810" s="49"/>
      <c r="GAO810" s="49"/>
      <c r="GAP810" s="49"/>
      <c r="GAQ810" s="49"/>
      <c r="GAR810" s="49"/>
      <c r="GAS810" s="49"/>
      <c r="GAT810" s="49"/>
      <c r="GAU810" s="49"/>
      <c r="GAV810" s="49"/>
      <c r="GAW810" s="49"/>
      <c r="GAX810" s="49"/>
      <c r="GAY810" s="49"/>
      <c r="GAZ810" s="49"/>
      <c r="GBA810" s="49"/>
      <c r="GBB810" s="49"/>
      <c r="GBC810" s="49"/>
      <c r="GBD810" s="49"/>
      <c r="GBE810" s="49"/>
      <c r="GBF810" s="49"/>
      <c r="GBG810" s="49"/>
      <c r="GBH810" s="49"/>
      <c r="GBI810" s="49"/>
      <c r="GBJ810" s="49"/>
      <c r="GBK810" s="49"/>
      <c r="GBL810" s="49"/>
      <c r="GBM810" s="49"/>
      <c r="GBN810" s="49"/>
      <c r="GBO810" s="49"/>
      <c r="GBP810" s="49"/>
      <c r="GBQ810" s="49"/>
      <c r="GBR810" s="49"/>
      <c r="GBS810" s="49"/>
      <c r="GBT810" s="49"/>
      <c r="GBU810" s="49"/>
      <c r="GBV810" s="49"/>
      <c r="GBW810" s="49"/>
      <c r="GBX810" s="49"/>
      <c r="GBY810" s="49"/>
      <c r="GBZ810" s="49"/>
      <c r="GCA810" s="49"/>
      <c r="GCB810" s="49"/>
      <c r="GCC810" s="49"/>
      <c r="GCD810" s="49"/>
      <c r="GCE810" s="49"/>
      <c r="GCF810" s="49"/>
      <c r="GCG810" s="49"/>
      <c r="GCH810" s="49"/>
      <c r="GCI810" s="49"/>
      <c r="GCJ810" s="49"/>
      <c r="GCK810" s="49"/>
      <c r="GCL810" s="49"/>
      <c r="GCM810" s="49"/>
      <c r="GCN810" s="49"/>
      <c r="GCO810" s="49"/>
      <c r="GCP810" s="49"/>
      <c r="GCQ810" s="49"/>
      <c r="GCR810" s="49"/>
      <c r="GCS810" s="49"/>
      <c r="GCT810" s="49"/>
      <c r="GCU810" s="49"/>
      <c r="GCV810" s="49"/>
      <c r="GCW810" s="49"/>
      <c r="GCX810" s="49"/>
      <c r="GCY810" s="49"/>
      <c r="GCZ810" s="49"/>
      <c r="GDA810" s="49"/>
      <c r="GDB810" s="49"/>
      <c r="GDC810" s="49"/>
      <c r="GDD810" s="49"/>
      <c r="GDE810" s="49"/>
      <c r="GDF810" s="49"/>
      <c r="GDG810" s="49"/>
      <c r="GDH810" s="49"/>
      <c r="GDI810" s="49"/>
      <c r="GDJ810" s="49"/>
      <c r="GDK810" s="49"/>
      <c r="GDL810" s="49"/>
      <c r="GDM810" s="49"/>
      <c r="GDN810" s="49"/>
      <c r="GDO810" s="49"/>
      <c r="GDP810" s="49"/>
      <c r="GDQ810" s="49"/>
      <c r="GDR810" s="49"/>
      <c r="GDS810" s="49"/>
      <c r="GDT810" s="49"/>
      <c r="GDU810" s="49"/>
      <c r="GDV810" s="49"/>
      <c r="GDW810" s="49"/>
      <c r="GDX810" s="49"/>
      <c r="GDY810" s="49"/>
      <c r="GDZ810" s="49"/>
      <c r="GEA810" s="49"/>
      <c r="GEB810" s="49"/>
      <c r="GEC810" s="49"/>
      <c r="GED810" s="49"/>
      <c r="GEE810" s="49"/>
      <c r="GEF810" s="49"/>
      <c r="GEG810" s="49"/>
      <c r="GEH810" s="49"/>
      <c r="GEI810" s="49"/>
      <c r="GEJ810" s="49"/>
      <c r="GEK810" s="49"/>
      <c r="GEL810" s="49"/>
      <c r="GEM810" s="49"/>
      <c r="GEN810" s="49"/>
      <c r="GEO810" s="49"/>
      <c r="GEP810" s="49"/>
      <c r="GEQ810" s="49"/>
      <c r="GER810" s="49"/>
      <c r="GES810" s="49"/>
      <c r="GET810" s="49"/>
      <c r="GEU810" s="49"/>
      <c r="GEV810" s="49"/>
      <c r="GEW810" s="49"/>
      <c r="GEX810" s="49"/>
      <c r="GEY810" s="49"/>
      <c r="GEZ810" s="49"/>
      <c r="GFA810" s="49"/>
      <c r="GFB810" s="49"/>
      <c r="GFC810" s="49"/>
      <c r="GFD810" s="49"/>
      <c r="GFE810" s="49"/>
      <c r="GFF810" s="49"/>
      <c r="GFG810" s="49"/>
      <c r="GFH810" s="49"/>
      <c r="GFI810" s="49"/>
      <c r="GFJ810" s="49"/>
      <c r="GFK810" s="49"/>
      <c r="GFL810" s="49"/>
      <c r="GFM810" s="49"/>
      <c r="GFN810" s="49"/>
      <c r="GFO810" s="49"/>
      <c r="GFP810" s="49"/>
      <c r="GFQ810" s="49"/>
      <c r="GFR810" s="49"/>
      <c r="GFS810" s="49"/>
      <c r="GFT810" s="49"/>
      <c r="GFU810" s="49"/>
      <c r="GFV810" s="49"/>
      <c r="GFW810" s="49"/>
      <c r="GFX810" s="49"/>
      <c r="GFY810" s="49"/>
      <c r="GFZ810" s="49"/>
      <c r="GGA810" s="49"/>
      <c r="GGB810" s="49"/>
      <c r="GGC810" s="49"/>
      <c r="GGD810" s="49"/>
      <c r="GGE810" s="49"/>
      <c r="GGF810" s="49"/>
      <c r="GGG810" s="49"/>
      <c r="GGH810" s="49"/>
      <c r="GGI810" s="49"/>
      <c r="GGJ810" s="49"/>
      <c r="GGK810" s="49"/>
      <c r="GGL810" s="49"/>
      <c r="GGM810" s="49"/>
      <c r="GGN810" s="49"/>
      <c r="GGO810" s="49"/>
      <c r="GGP810" s="49"/>
      <c r="GGQ810" s="49"/>
      <c r="GGR810" s="49"/>
      <c r="GGS810" s="49"/>
      <c r="GGT810" s="49"/>
      <c r="GGU810" s="49"/>
      <c r="GGV810" s="49"/>
      <c r="GGW810" s="49"/>
      <c r="GGX810" s="49"/>
      <c r="GGY810" s="49"/>
      <c r="GGZ810" s="49"/>
      <c r="GHA810" s="49"/>
      <c r="GHB810" s="49"/>
      <c r="GHC810" s="49"/>
      <c r="GHD810" s="49"/>
      <c r="GHE810" s="49"/>
      <c r="GHF810" s="49"/>
      <c r="GHG810" s="49"/>
      <c r="GHH810" s="49"/>
      <c r="GHI810" s="49"/>
      <c r="GHJ810" s="49"/>
      <c r="GHK810" s="49"/>
      <c r="GHL810" s="49"/>
      <c r="GHM810" s="49"/>
      <c r="GHN810" s="49"/>
      <c r="GHO810" s="49"/>
      <c r="GHP810" s="49"/>
      <c r="GHQ810" s="49"/>
      <c r="GHR810" s="49"/>
      <c r="GHS810" s="49"/>
      <c r="GHT810" s="49"/>
      <c r="GHU810" s="49"/>
      <c r="GHV810" s="49"/>
      <c r="GHW810" s="49"/>
      <c r="GHX810" s="49"/>
      <c r="GHY810" s="49"/>
      <c r="GHZ810" s="49"/>
      <c r="GIA810" s="49"/>
      <c r="GIB810" s="49"/>
      <c r="GIC810" s="49"/>
      <c r="GID810" s="49"/>
      <c r="GIE810" s="49"/>
      <c r="GIF810" s="49"/>
      <c r="GIG810" s="49"/>
      <c r="GIH810" s="49"/>
      <c r="GII810" s="49"/>
      <c r="GIJ810" s="49"/>
      <c r="GIK810" s="49"/>
      <c r="GIL810" s="49"/>
      <c r="GIM810" s="49"/>
      <c r="GIN810" s="49"/>
      <c r="GIO810" s="49"/>
      <c r="GIP810" s="49"/>
      <c r="GIQ810" s="49"/>
      <c r="GIR810" s="49"/>
      <c r="GIS810" s="49"/>
      <c r="GIT810" s="49"/>
      <c r="GIU810" s="49"/>
      <c r="GIV810" s="49"/>
      <c r="GIW810" s="49"/>
      <c r="GIX810" s="49"/>
      <c r="GIY810" s="49"/>
      <c r="GIZ810" s="49"/>
      <c r="GJA810" s="49"/>
      <c r="GJB810" s="49"/>
      <c r="GJC810" s="49"/>
      <c r="GJD810" s="49"/>
      <c r="GJE810" s="49"/>
      <c r="GJF810" s="49"/>
      <c r="GJG810" s="49"/>
      <c r="GJH810" s="49"/>
      <c r="GJI810" s="49"/>
      <c r="GJJ810" s="49"/>
      <c r="GJK810" s="49"/>
      <c r="GJL810" s="49"/>
      <c r="GJM810" s="49"/>
      <c r="GJN810" s="49"/>
      <c r="GJO810" s="49"/>
      <c r="GJP810" s="49"/>
      <c r="GJQ810" s="49"/>
      <c r="GJR810" s="49"/>
      <c r="GJS810" s="49"/>
      <c r="GJT810" s="49"/>
      <c r="GJU810" s="49"/>
      <c r="GJV810" s="49"/>
      <c r="GJW810" s="49"/>
      <c r="GJX810" s="49"/>
      <c r="GJY810" s="49"/>
      <c r="GJZ810" s="49"/>
      <c r="GKA810" s="49"/>
      <c r="GKB810" s="49"/>
      <c r="GKC810" s="49"/>
      <c r="GKD810" s="49"/>
      <c r="GKE810" s="49"/>
      <c r="GKF810" s="49"/>
      <c r="GKG810" s="49"/>
      <c r="GKH810" s="49"/>
      <c r="GKI810" s="49"/>
      <c r="GKJ810" s="49"/>
      <c r="GKK810" s="49"/>
      <c r="GKL810" s="49"/>
      <c r="GKM810" s="49"/>
      <c r="GKN810" s="49"/>
      <c r="GKO810" s="49"/>
      <c r="GKP810" s="49"/>
      <c r="GKQ810" s="49"/>
      <c r="GKR810" s="49"/>
      <c r="GKS810" s="49"/>
      <c r="GKT810" s="49"/>
      <c r="GKU810" s="49"/>
      <c r="GKV810" s="49"/>
      <c r="GKW810" s="49"/>
      <c r="GKX810" s="49"/>
      <c r="GKY810" s="49"/>
      <c r="GKZ810" s="49"/>
      <c r="GLA810" s="49"/>
      <c r="GLB810" s="49"/>
      <c r="GLC810" s="49"/>
      <c r="GLD810" s="49"/>
      <c r="GLE810" s="49"/>
      <c r="GLF810" s="49"/>
      <c r="GLG810" s="49"/>
      <c r="GLH810" s="49"/>
      <c r="GLI810" s="49"/>
      <c r="GLJ810" s="49"/>
      <c r="GLK810" s="49"/>
      <c r="GLL810" s="49"/>
      <c r="GLM810" s="49"/>
      <c r="GLN810" s="49"/>
      <c r="GLO810" s="49"/>
      <c r="GLP810" s="49"/>
      <c r="GLQ810" s="49"/>
      <c r="GLR810" s="49"/>
      <c r="GLS810" s="49"/>
      <c r="GLT810" s="49"/>
      <c r="GLU810" s="49"/>
      <c r="GLV810" s="49"/>
      <c r="GLW810" s="49"/>
      <c r="GLX810" s="49"/>
      <c r="GLY810" s="49"/>
      <c r="GLZ810" s="49"/>
      <c r="GMA810" s="49"/>
      <c r="GMB810" s="49"/>
      <c r="GMC810" s="49"/>
      <c r="GMD810" s="49"/>
      <c r="GME810" s="49"/>
      <c r="GMF810" s="49"/>
      <c r="GMG810" s="49"/>
      <c r="GMH810" s="49"/>
      <c r="GMI810" s="49"/>
      <c r="GMJ810" s="49"/>
      <c r="GMK810" s="49"/>
      <c r="GML810" s="49"/>
      <c r="GMM810" s="49"/>
      <c r="GMN810" s="49"/>
      <c r="GMO810" s="49"/>
      <c r="GMP810" s="49"/>
      <c r="GMQ810" s="49"/>
      <c r="GMR810" s="49"/>
      <c r="GMS810" s="49"/>
      <c r="GMT810" s="49"/>
      <c r="GMU810" s="49"/>
      <c r="GMV810" s="49"/>
      <c r="GMW810" s="49"/>
      <c r="GMX810" s="49"/>
      <c r="GMY810" s="49"/>
      <c r="GMZ810" s="49"/>
      <c r="GNA810" s="49"/>
      <c r="GNB810" s="49"/>
      <c r="GNC810" s="49"/>
      <c r="GND810" s="49"/>
      <c r="GNE810" s="49"/>
      <c r="GNF810" s="49"/>
      <c r="GNG810" s="49"/>
      <c r="GNH810" s="49"/>
      <c r="GNI810" s="49"/>
      <c r="GNJ810" s="49"/>
      <c r="GNK810" s="49"/>
      <c r="GNL810" s="49"/>
      <c r="GNM810" s="49"/>
      <c r="GNN810" s="49"/>
      <c r="GNO810" s="49"/>
      <c r="GNP810" s="49"/>
      <c r="GNQ810" s="49"/>
      <c r="GNR810" s="49"/>
      <c r="GNS810" s="49"/>
      <c r="GNT810" s="49"/>
      <c r="GNU810" s="49"/>
      <c r="GNV810" s="49"/>
      <c r="GNW810" s="49"/>
      <c r="GNX810" s="49"/>
      <c r="GNY810" s="49"/>
      <c r="GNZ810" s="49"/>
      <c r="GOA810" s="49"/>
      <c r="GOB810" s="49"/>
      <c r="GOC810" s="49"/>
      <c r="GOD810" s="49"/>
      <c r="GOE810" s="49"/>
      <c r="GOF810" s="49"/>
      <c r="GOG810" s="49"/>
      <c r="GOH810" s="49"/>
      <c r="GOI810" s="49"/>
      <c r="GOJ810" s="49"/>
      <c r="GOK810" s="49"/>
      <c r="GOL810" s="49"/>
      <c r="GOM810" s="49"/>
      <c r="GON810" s="49"/>
      <c r="GOO810" s="49"/>
      <c r="GOP810" s="49"/>
      <c r="GOQ810" s="49"/>
      <c r="GOR810" s="49"/>
      <c r="GOS810" s="49"/>
      <c r="GOT810" s="49"/>
      <c r="GOU810" s="49"/>
      <c r="GOV810" s="49"/>
      <c r="GOW810" s="49"/>
      <c r="GOX810" s="49"/>
      <c r="GOY810" s="49"/>
      <c r="GOZ810" s="49"/>
      <c r="GPA810" s="49"/>
      <c r="GPB810" s="49"/>
      <c r="GPC810" s="49"/>
      <c r="GPD810" s="49"/>
      <c r="GPE810" s="49"/>
      <c r="GPF810" s="49"/>
      <c r="GPG810" s="49"/>
      <c r="GPH810" s="49"/>
      <c r="GPI810" s="49"/>
      <c r="GPJ810" s="49"/>
      <c r="GPK810" s="49"/>
      <c r="GPL810" s="49"/>
      <c r="GPM810" s="49"/>
      <c r="GPN810" s="49"/>
      <c r="GPO810" s="49"/>
      <c r="GPP810" s="49"/>
      <c r="GPQ810" s="49"/>
      <c r="GPR810" s="49"/>
      <c r="GPS810" s="49"/>
      <c r="GPT810" s="49"/>
      <c r="GPU810" s="49"/>
      <c r="GPV810" s="49"/>
      <c r="GPW810" s="49"/>
      <c r="GPX810" s="49"/>
      <c r="GPY810" s="49"/>
      <c r="GPZ810" s="49"/>
      <c r="GQA810" s="49"/>
      <c r="GQB810" s="49"/>
      <c r="GQC810" s="49"/>
      <c r="GQD810" s="49"/>
      <c r="GQE810" s="49"/>
      <c r="GQF810" s="49"/>
      <c r="GQG810" s="49"/>
      <c r="GQH810" s="49"/>
      <c r="GQI810" s="49"/>
      <c r="GQJ810" s="49"/>
      <c r="GQK810" s="49"/>
      <c r="GQL810" s="49"/>
      <c r="GQM810" s="49"/>
      <c r="GQN810" s="49"/>
      <c r="GQO810" s="49"/>
      <c r="GQP810" s="49"/>
      <c r="GQQ810" s="49"/>
      <c r="GQR810" s="49"/>
      <c r="GQS810" s="49"/>
      <c r="GQT810" s="49"/>
      <c r="GQU810" s="49"/>
      <c r="GQV810" s="49"/>
      <c r="GQW810" s="49"/>
      <c r="GQX810" s="49"/>
      <c r="GQY810" s="49"/>
      <c r="GQZ810" s="49"/>
      <c r="GRA810" s="49"/>
      <c r="GRB810" s="49"/>
      <c r="GRC810" s="49"/>
      <c r="GRD810" s="49"/>
      <c r="GRE810" s="49"/>
      <c r="GRF810" s="49"/>
      <c r="GRG810" s="49"/>
      <c r="GRH810" s="49"/>
      <c r="GRI810" s="49"/>
      <c r="GRJ810" s="49"/>
      <c r="GRK810" s="49"/>
      <c r="GRL810" s="49"/>
      <c r="GRM810" s="49"/>
      <c r="GRN810" s="49"/>
      <c r="GRO810" s="49"/>
      <c r="GRP810" s="49"/>
      <c r="GRQ810" s="49"/>
      <c r="GRR810" s="49"/>
      <c r="GRS810" s="49"/>
      <c r="GRT810" s="49"/>
      <c r="GRU810" s="49"/>
      <c r="GRV810" s="49"/>
      <c r="GRW810" s="49"/>
      <c r="GRX810" s="49"/>
      <c r="GRY810" s="49"/>
      <c r="GRZ810" s="49"/>
      <c r="GSA810" s="49"/>
      <c r="GSB810" s="49"/>
      <c r="GSC810" s="49"/>
      <c r="GSD810" s="49"/>
      <c r="GSE810" s="49"/>
      <c r="GSF810" s="49"/>
      <c r="GSG810" s="49"/>
      <c r="GSH810" s="49"/>
      <c r="GSI810" s="49"/>
      <c r="GSJ810" s="49"/>
      <c r="GSK810" s="49"/>
      <c r="GSL810" s="49"/>
      <c r="GSM810" s="49"/>
      <c r="GSN810" s="49"/>
      <c r="GSO810" s="49"/>
      <c r="GSP810" s="49"/>
      <c r="GSQ810" s="49"/>
      <c r="GSR810" s="49"/>
      <c r="GSS810" s="49"/>
      <c r="GST810" s="49"/>
      <c r="GSU810" s="49"/>
      <c r="GSV810" s="49"/>
      <c r="GSW810" s="49"/>
      <c r="GSX810" s="49"/>
      <c r="GSY810" s="49"/>
      <c r="GSZ810" s="49"/>
      <c r="GTA810" s="49"/>
      <c r="GTB810" s="49"/>
      <c r="GTC810" s="49"/>
      <c r="GTD810" s="49"/>
      <c r="GTE810" s="49"/>
      <c r="GTF810" s="49"/>
      <c r="GTG810" s="49"/>
      <c r="GTH810" s="49"/>
      <c r="GTI810" s="49"/>
      <c r="GTJ810" s="49"/>
      <c r="GTK810" s="49"/>
      <c r="GTL810" s="49"/>
      <c r="GTM810" s="49"/>
      <c r="GTN810" s="49"/>
      <c r="GTO810" s="49"/>
      <c r="GTP810" s="49"/>
      <c r="GTQ810" s="49"/>
      <c r="GTR810" s="49"/>
      <c r="GTS810" s="49"/>
      <c r="GTT810" s="49"/>
      <c r="GTU810" s="49"/>
      <c r="GTV810" s="49"/>
      <c r="GTW810" s="49"/>
      <c r="GTX810" s="49"/>
      <c r="GTY810" s="49"/>
      <c r="GTZ810" s="49"/>
      <c r="GUA810" s="49"/>
      <c r="GUB810" s="49"/>
      <c r="GUC810" s="49"/>
      <c r="GUD810" s="49"/>
      <c r="GUE810" s="49"/>
      <c r="GUF810" s="49"/>
      <c r="GUG810" s="49"/>
      <c r="GUH810" s="49"/>
      <c r="GUI810" s="49"/>
      <c r="GUJ810" s="49"/>
      <c r="GUK810" s="49"/>
      <c r="GUL810" s="49"/>
      <c r="GUM810" s="49"/>
      <c r="GUN810" s="49"/>
      <c r="GUO810" s="49"/>
      <c r="GUP810" s="49"/>
      <c r="GUQ810" s="49"/>
      <c r="GUR810" s="49"/>
      <c r="GUS810" s="49"/>
      <c r="GUT810" s="49"/>
      <c r="GUU810" s="49"/>
      <c r="GUV810" s="49"/>
      <c r="GUW810" s="49"/>
      <c r="GUX810" s="49"/>
      <c r="GUY810" s="49"/>
      <c r="GUZ810" s="49"/>
      <c r="GVA810" s="49"/>
      <c r="GVB810" s="49"/>
      <c r="GVC810" s="49"/>
      <c r="GVD810" s="49"/>
      <c r="GVE810" s="49"/>
      <c r="GVF810" s="49"/>
      <c r="GVG810" s="49"/>
      <c r="GVH810" s="49"/>
      <c r="GVI810" s="49"/>
      <c r="GVJ810" s="49"/>
      <c r="GVK810" s="49"/>
      <c r="GVL810" s="49"/>
      <c r="GVM810" s="49"/>
      <c r="GVN810" s="49"/>
      <c r="GVO810" s="49"/>
      <c r="GVP810" s="49"/>
      <c r="GVQ810" s="49"/>
      <c r="GVR810" s="49"/>
      <c r="GVS810" s="49"/>
      <c r="GVT810" s="49"/>
      <c r="GVU810" s="49"/>
      <c r="GVV810" s="49"/>
      <c r="GVW810" s="49"/>
      <c r="GVX810" s="49"/>
      <c r="GVY810" s="49"/>
      <c r="GVZ810" s="49"/>
      <c r="GWA810" s="49"/>
      <c r="GWB810" s="49"/>
      <c r="GWC810" s="49"/>
      <c r="GWD810" s="49"/>
      <c r="GWE810" s="49"/>
      <c r="GWF810" s="49"/>
      <c r="GWG810" s="49"/>
      <c r="GWH810" s="49"/>
      <c r="GWI810" s="49"/>
      <c r="GWJ810" s="49"/>
      <c r="GWK810" s="49"/>
      <c r="GWL810" s="49"/>
      <c r="GWM810" s="49"/>
      <c r="GWN810" s="49"/>
      <c r="GWO810" s="49"/>
      <c r="GWP810" s="49"/>
      <c r="GWQ810" s="49"/>
      <c r="GWR810" s="49"/>
      <c r="GWS810" s="49"/>
      <c r="GWT810" s="49"/>
      <c r="GWU810" s="49"/>
      <c r="GWV810" s="49"/>
      <c r="GWW810" s="49"/>
      <c r="GWX810" s="49"/>
      <c r="GWY810" s="49"/>
      <c r="GWZ810" s="49"/>
      <c r="GXA810" s="49"/>
      <c r="GXB810" s="49"/>
      <c r="GXC810" s="49"/>
      <c r="GXD810" s="49"/>
      <c r="GXE810" s="49"/>
      <c r="GXF810" s="49"/>
      <c r="GXG810" s="49"/>
      <c r="GXH810" s="49"/>
      <c r="GXI810" s="49"/>
      <c r="GXJ810" s="49"/>
      <c r="GXK810" s="49"/>
      <c r="GXL810" s="49"/>
      <c r="GXM810" s="49"/>
      <c r="GXN810" s="49"/>
      <c r="GXO810" s="49"/>
      <c r="GXP810" s="49"/>
      <c r="GXQ810" s="49"/>
      <c r="GXR810" s="49"/>
      <c r="GXS810" s="49"/>
      <c r="GXT810" s="49"/>
      <c r="GXU810" s="49"/>
      <c r="GXV810" s="49"/>
      <c r="GXW810" s="49"/>
      <c r="GXX810" s="49"/>
      <c r="GXY810" s="49"/>
      <c r="GXZ810" s="49"/>
      <c r="GYA810" s="49"/>
      <c r="GYB810" s="49"/>
      <c r="GYC810" s="49"/>
      <c r="GYD810" s="49"/>
      <c r="GYE810" s="49"/>
      <c r="GYF810" s="49"/>
      <c r="GYG810" s="49"/>
      <c r="GYH810" s="49"/>
      <c r="GYI810" s="49"/>
      <c r="GYJ810" s="49"/>
      <c r="GYK810" s="49"/>
      <c r="GYL810" s="49"/>
      <c r="GYM810" s="49"/>
      <c r="GYN810" s="49"/>
      <c r="GYO810" s="49"/>
      <c r="GYP810" s="49"/>
      <c r="GYQ810" s="49"/>
      <c r="GYR810" s="49"/>
      <c r="GYS810" s="49"/>
      <c r="GYT810" s="49"/>
      <c r="GYU810" s="49"/>
      <c r="GYV810" s="49"/>
      <c r="GYW810" s="49"/>
      <c r="GYX810" s="49"/>
      <c r="GYY810" s="49"/>
      <c r="GYZ810" s="49"/>
      <c r="GZA810" s="49"/>
      <c r="GZB810" s="49"/>
      <c r="GZC810" s="49"/>
      <c r="GZD810" s="49"/>
      <c r="GZE810" s="49"/>
      <c r="GZF810" s="49"/>
      <c r="GZG810" s="49"/>
      <c r="GZH810" s="49"/>
      <c r="GZI810" s="49"/>
      <c r="GZJ810" s="49"/>
      <c r="GZK810" s="49"/>
      <c r="GZL810" s="49"/>
      <c r="GZM810" s="49"/>
      <c r="GZN810" s="49"/>
      <c r="GZO810" s="49"/>
      <c r="GZP810" s="49"/>
      <c r="GZQ810" s="49"/>
      <c r="GZR810" s="49"/>
      <c r="GZS810" s="49"/>
      <c r="GZT810" s="49"/>
      <c r="GZU810" s="49"/>
      <c r="GZV810" s="49"/>
      <c r="GZW810" s="49"/>
      <c r="GZX810" s="49"/>
      <c r="GZY810" s="49"/>
      <c r="GZZ810" s="49"/>
      <c r="HAA810" s="49"/>
      <c r="HAB810" s="49"/>
      <c r="HAC810" s="49"/>
      <c r="HAD810" s="49"/>
      <c r="HAE810" s="49"/>
      <c r="HAF810" s="49"/>
      <c r="HAG810" s="49"/>
      <c r="HAH810" s="49"/>
      <c r="HAI810" s="49"/>
      <c r="HAJ810" s="49"/>
      <c r="HAK810" s="49"/>
      <c r="HAL810" s="49"/>
      <c r="HAM810" s="49"/>
      <c r="HAN810" s="49"/>
      <c r="HAO810" s="49"/>
      <c r="HAP810" s="49"/>
      <c r="HAQ810" s="49"/>
      <c r="HAR810" s="49"/>
      <c r="HAS810" s="49"/>
      <c r="HAT810" s="49"/>
      <c r="HAU810" s="49"/>
      <c r="HAV810" s="49"/>
      <c r="HAW810" s="49"/>
      <c r="HAX810" s="49"/>
      <c r="HAY810" s="49"/>
      <c r="HAZ810" s="49"/>
      <c r="HBA810" s="49"/>
      <c r="HBB810" s="49"/>
      <c r="HBC810" s="49"/>
      <c r="HBD810" s="49"/>
      <c r="HBE810" s="49"/>
      <c r="HBF810" s="49"/>
      <c r="HBG810" s="49"/>
      <c r="HBH810" s="49"/>
      <c r="HBI810" s="49"/>
      <c r="HBJ810" s="49"/>
      <c r="HBK810" s="49"/>
      <c r="HBL810" s="49"/>
      <c r="HBM810" s="49"/>
      <c r="HBN810" s="49"/>
      <c r="HBO810" s="49"/>
      <c r="HBP810" s="49"/>
      <c r="HBQ810" s="49"/>
      <c r="HBR810" s="49"/>
      <c r="HBS810" s="49"/>
      <c r="HBT810" s="49"/>
      <c r="HBU810" s="49"/>
      <c r="HBV810" s="49"/>
      <c r="HBW810" s="49"/>
      <c r="HBX810" s="49"/>
      <c r="HBY810" s="49"/>
      <c r="HBZ810" s="49"/>
      <c r="HCA810" s="49"/>
      <c r="HCB810" s="49"/>
      <c r="HCC810" s="49"/>
      <c r="HCD810" s="49"/>
      <c r="HCE810" s="49"/>
      <c r="HCF810" s="49"/>
      <c r="HCG810" s="49"/>
      <c r="HCH810" s="49"/>
      <c r="HCI810" s="49"/>
      <c r="HCJ810" s="49"/>
      <c r="HCK810" s="49"/>
      <c r="HCL810" s="49"/>
      <c r="HCM810" s="49"/>
      <c r="HCN810" s="49"/>
      <c r="HCO810" s="49"/>
      <c r="HCP810" s="49"/>
      <c r="HCQ810" s="49"/>
      <c r="HCR810" s="49"/>
      <c r="HCS810" s="49"/>
      <c r="HCT810" s="49"/>
      <c r="HCU810" s="49"/>
      <c r="HCV810" s="49"/>
      <c r="HCW810" s="49"/>
      <c r="HCX810" s="49"/>
      <c r="HCY810" s="49"/>
      <c r="HCZ810" s="49"/>
      <c r="HDA810" s="49"/>
      <c r="HDB810" s="49"/>
      <c r="HDC810" s="49"/>
      <c r="HDD810" s="49"/>
      <c r="HDE810" s="49"/>
      <c r="HDF810" s="49"/>
      <c r="HDG810" s="49"/>
      <c r="HDH810" s="49"/>
      <c r="HDI810" s="49"/>
      <c r="HDJ810" s="49"/>
      <c r="HDK810" s="49"/>
      <c r="HDL810" s="49"/>
      <c r="HDM810" s="49"/>
      <c r="HDN810" s="49"/>
      <c r="HDO810" s="49"/>
      <c r="HDP810" s="49"/>
      <c r="HDQ810" s="49"/>
      <c r="HDR810" s="49"/>
      <c r="HDS810" s="49"/>
      <c r="HDT810" s="49"/>
      <c r="HDU810" s="49"/>
      <c r="HDV810" s="49"/>
      <c r="HDW810" s="49"/>
      <c r="HDX810" s="49"/>
      <c r="HDY810" s="49"/>
      <c r="HDZ810" s="49"/>
      <c r="HEA810" s="49"/>
      <c r="HEB810" s="49"/>
      <c r="HEC810" s="49"/>
      <c r="HED810" s="49"/>
      <c r="HEE810" s="49"/>
      <c r="HEF810" s="49"/>
      <c r="HEG810" s="49"/>
      <c r="HEH810" s="49"/>
      <c r="HEI810" s="49"/>
      <c r="HEJ810" s="49"/>
      <c r="HEK810" s="49"/>
      <c r="HEL810" s="49"/>
      <c r="HEM810" s="49"/>
      <c r="HEN810" s="49"/>
      <c r="HEO810" s="49"/>
      <c r="HEP810" s="49"/>
      <c r="HEQ810" s="49"/>
      <c r="HER810" s="49"/>
      <c r="HES810" s="49"/>
      <c r="HET810" s="49"/>
      <c r="HEU810" s="49"/>
      <c r="HEV810" s="49"/>
      <c r="HEW810" s="49"/>
      <c r="HEX810" s="49"/>
      <c r="HEY810" s="49"/>
      <c r="HEZ810" s="49"/>
      <c r="HFA810" s="49"/>
      <c r="HFB810" s="49"/>
      <c r="HFC810" s="49"/>
      <c r="HFD810" s="49"/>
      <c r="HFE810" s="49"/>
      <c r="HFF810" s="49"/>
      <c r="HFG810" s="49"/>
      <c r="HFH810" s="49"/>
      <c r="HFI810" s="49"/>
      <c r="HFJ810" s="49"/>
      <c r="HFK810" s="49"/>
      <c r="HFL810" s="49"/>
      <c r="HFM810" s="49"/>
      <c r="HFN810" s="49"/>
      <c r="HFO810" s="49"/>
      <c r="HFP810" s="49"/>
      <c r="HFQ810" s="49"/>
      <c r="HFR810" s="49"/>
      <c r="HFS810" s="49"/>
      <c r="HFT810" s="49"/>
      <c r="HFU810" s="49"/>
      <c r="HFV810" s="49"/>
      <c r="HFW810" s="49"/>
      <c r="HFX810" s="49"/>
      <c r="HFY810" s="49"/>
      <c r="HFZ810" s="49"/>
      <c r="HGA810" s="49"/>
      <c r="HGB810" s="49"/>
      <c r="HGC810" s="49"/>
      <c r="HGD810" s="49"/>
      <c r="HGE810" s="49"/>
      <c r="HGF810" s="49"/>
      <c r="HGG810" s="49"/>
      <c r="HGH810" s="49"/>
      <c r="HGI810" s="49"/>
      <c r="HGJ810" s="49"/>
      <c r="HGK810" s="49"/>
      <c r="HGL810" s="49"/>
      <c r="HGM810" s="49"/>
      <c r="HGN810" s="49"/>
      <c r="HGO810" s="49"/>
      <c r="HGP810" s="49"/>
      <c r="HGQ810" s="49"/>
      <c r="HGR810" s="49"/>
      <c r="HGS810" s="49"/>
      <c r="HGT810" s="49"/>
      <c r="HGU810" s="49"/>
      <c r="HGV810" s="49"/>
      <c r="HGW810" s="49"/>
      <c r="HGX810" s="49"/>
      <c r="HGY810" s="49"/>
      <c r="HGZ810" s="49"/>
      <c r="HHA810" s="49"/>
      <c r="HHB810" s="49"/>
      <c r="HHC810" s="49"/>
      <c r="HHD810" s="49"/>
      <c r="HHE810" s="49"/>
      <c r="HHF810" s="49"/>
      <c r="HHG810" s="49"/>
      <c r="HHH810" s="49"/>
      <c r="HHI810" s="49"/>
      <c r="HHJ810" s="49"/>
      <c r="HHK810" s="49"/>
      <c r="HHL810" s="49"/>
      <c r="HHM810" s="49"/>
      <c r="HHN810" s="49"/>
      <c r="HHO810" s="49"/>
      <c r="HHP810" s="49"/>
      <c r="HHQ810" s="49"/>
      <c r="HHR810" s="49"/>
      <c r="HHS810" s="49"/>
      <c r="HHT810" s="49"/>
      <c r="HHU810" s="49"/>
      <c r="HHV810" s="49"/>
      <c r="HHW810" s="49"/>
      <c r="HHX810" s="49"/>
      <c r="HHY810" s="49"/>
      <c r="HHZ810" s="49"/>
      <c r="HIA810" s="49"/>
      <c r="HIB810" s="49"/>
      <c r="HIC810" s="49"/>
      <c r="HID810" s="49"/>
      <c r="HIE810" s="49"/>
      <c r="HIF810" s="49"/>
      <c r="HIG810" s="49"/>
      <c r="HIH810" s="49"/>
      <c r="HII810" s="49"/>
      <c r="HIJ810" s="49"/>
      <c r="HIK810" s="49"/>
      <c r="HIL810" s="49"/>
      <c r="HIM810" s="49"/>
      <c r="HIN810" s="49"/>
      <c r="HIO810" s="49"/>
      <c r="HIP810" s="49"/>
      <c r="HIQ810" s="49"/>
      <c r="HIR810" s="49"/>
      <c r="HIS810" s="49"/>
      <c r="HIT810" s="49"/>
      <c r="HIU810" s="49"/>
      <c r="HIV810" s="49"/>
      <c r="HIW810" s="49"/>
      <c r="HIX810" s="49"/>
      <c r="HIY810" s="49"/>
      <c r="HIZ810" s="49"/>
      <c r="HJA810" s="49"/>
      <c r="HJB810" s="49"/>
      <c r="HJC810" s="49"/>
      <c r="HJD810" s="49"/>
      <c r="HJE810" s="49"/>
      <c r="HJF810" s="49"/>
      <c r="HJG810" s="49"/>
      <c r="HJH810" s="49"/>
      <c r="HJI810" s="49"/>
      <c r="HJJ810" s="49"/>
      <c r="HJK810" s="49"/>
      <c r="HJL810" s="49"/>
      <c r="HJM810" s="49"/>
      <c r="HJN810" s="49"/>
      <c r="HJO810" s="49"/>
      <c r="HJP810" s="49"/>
      <c r="HJQ810" s="49"/>
      <c r="HJR810" s="49"/>
      <c r="HJS810" s="49"/>
      <c r="HJT810" s="49"/>
      <c r="HJU810" s="49"/>
      <c r="HJV810" s="49"/>
      <c r="HJW810" s="49"/>
      <c r="HJX810" s="49"/>
      <c r="HJY810" s="49"/>
      <c r="HJZ810" s="49"/>
      <c r="HKA810" s="49"/>
      <c r="HKB810" s="49"/>
      <c r="HKC810" s="49"/>
      <c r="HKD810" s="49"/>
      <c r="HKE810" s="49"/>
      <c r="HKF810" s="49"/>
      <c r="HKG810" s="49"/>
      <c r="HKH810" s="49"/>
      <c r="HKI810" s="49"/>
      <c r="HKJ810" s="49"/>
      <c r="HKK810" s="49"/>
      <c r="HKL810" s="49"/>
      <c r="HKM810" s="49"/>
      <c r="HKN810" s="49"/>
      <c r="HKO810" s="49"/>
      <c r="HKP810" s="49"/>
      <c r="HKQ810" s="49"/>
      <c r="HKR810" s="49"/>
      <c r="HKS810" s="49"/>
      <c r="HKT810" s="49"/>
      <c r="HKU810" s="49"/>
      <c r="HKV810" s="49"/>
      <c r="HKW810" s="49"/>
      <c r="HKX810" s="49"/>
      <c r="HKY810" s="49"/>
      <c r="HKZ810" s="49"/>
      <c r="HLA810" s="49"/>
      <c r="HLB810" s="49"/>
      <c r="HLC810" s="49"/>
      <c r="HLD810" s="49"/>
      <c r="HLE810" s="49"/>
      <c r="HLF810" s="49"/>
      <c r="HLG810" s="49"/>
      <c r="HLH810" s="49"/>
      <c r="HLI810" s="49"/>
      <c r="HLJ810" s="49"/>
      <c r="HLK810" s="49"/>
      <c r="HLL810" s="49"/>
      <c r="HLM810" s="49"/>
      <c r="HLN810" s="49"/>
      <c r="HLO810" s="49"/>
      <c r="HLP810" s="49"/>
      <c r="HLQ810" s="49"/>
      <c r="HLR810" s="49"/>
      <c r="HLS810" s="49"/>
      <c r="HLT810" s="49"/>
      <c r="HLU810" s="49"/>
      <c r="HLV810" s="49"/>
      <c r="HLW810" s="49"/>
      <c r="HLX810" s="49"/>
      <c r="HLY810" s="49"/>
      <c r="HLZ810" s="49"/>
      <c r="HMA810" s="49"/>
      <c r="HMB810" s="49"/>
      <c r="HMC810" s="49"/>
      <c r="HMD810" s="49"/>
      <c r="HME810" s="49"/>
      <c r="HMF810" s="49"/>
      <c r="HMG810" s="49"/>
      <c r="HMH810" s="49"/>
      <c r="HMI810" s="49"/>
      <c r="HMJ810" s="49"/>
      <c r="HMK810" s="49"/>
      <c r="HML810" s="49"/>
      <c r="HMM810" s="49"/>
      <c r="HMN810" s="49"/>
      <c r="HMO810" s="49"/>
      <c r="HMP810" s="49"/>
      <c r="HMQ810" s="49"/>
      <c r="HMR810" s="49"/>
      <c r="HMS810" s="49"/>
      <c r="HMT810" s="49"/>
      <c r="HMU810" s="49"/>
      <c r="HMV810" s="49"/>
      <c r="HMW810" s="49"/>
      <c r="HMX810" s="49"/>
      <c r="HMY810" s="49"/>
      <c r="HMZ810" s="49"/>
      <c r="HNA810" s="49"/>
      <c r="HNB810" s="49"/>
      <c r="HNC810" s="49"/>
      <c r="HND810" s="49"/>
      <c r="HNE810" s="49"/>
      <c r="HNF810" s="49"/>
      <c r="HNG810" s="49"/>
      <c r="HNH810" s="49"/>
      <c r="HNI810" s="49"/>
      <c r="HNJ810" s="49"/>
      <c r="HNK810" s="49"/>
      <c r="HNL810" s="49"/>
      <c r="HNM810" s="49"/>
      <c r="HNN810" s="49"/>
      <c r="HNO810" s="49"/>
      <c r="HNP810" s="49"/>
      <c r="HNQ810" s="49"/>
      <c r="HNR810" s="49"/>
      <c r="HNS810" s="49"/>
      <c r="HNT810" s="49"/>
      <c r="HNU810" s="49"/>
      <c r="HNV810" s="49"/>
      <c r="HNW810" s="49"/>
      <c r="HNX810" s="49"/>
      <c r="HNY810" s="49"/>
      <c r="HNZ810" s="49"/>
      <c r="HOA810" s="49"/>
      <c r="HOB810" s="49"/>
      <c r="HOC810" s="49"/>
      <c r="HOD810" s="49"/>
      <c r="HOE810" s="49"/>
      <c r="HOF810" s="49"/>
      <c r="HOG810" s="49"/>
      <c r="HOH810" s="49"/>
      <c r="HOI810" s="49"/>
      <c r="HOJ810" s="49"/>
      <c r="HOK810" s="49"/>
      <c r="HOL810" s="49"/>
      <c r="HOM810" s="49"/>
      <c r="HON810" s="49"/>
      <c r="HOO810" s="49"/>
      <c r="HOP810" s="49"/>
      <c r="HOQ810" s="49"/>
      <c r="HOR810" s="49"/>
      <c r="HOS810" s="49"/>
      <c r="HOT810" s="49"/>
      <c r="HOU810" s="49"/>
      <c r="HOV810" s="49"/>
      <c r="HOW810" s="49"/>
      <c r="HOX810" s="49"/>
      <c r="HOY810" s="49"/>
      <c r="HOZ810" s="49"/>
      <c r="HPA810" s="49"/>
      <c r="HPB810" s="49"/>
      <c r="HPC810" s="49"/>
      <c r="HPD810" s="49"/>
      <c r="HPE810" s="49"/>
      <c r="HPF810" s="49"/>
      <c r="HPG810" s="49"/>
      <c r="HPH810" s="49"/>
      <c r="HPI810" s="49"/>
      <c r="HPJ810" s="49"/>
      <c r="HPK810" s="49"/>
      <c r="HPL810" s="49"/>
      <c r="HPM810" s="49"/>
      <c r="HPN810" s="49"/>
      <c r="HPO810" s="49"/>
      <c r="HPP810" s="49"/>
      <c r="HPQ810" s="49"/>
      <c r="HPR810" s="49"/>
      <c r="HPS810" s="49"/>
      <c r="HPT810" s="49"/>
      <c r="HPU810" s="49"/>
      <c r="HPV810" s="49"/>
      <c r="HPW810" s="49"/>
      <c r="HPX810" s="49"/>
      <c r="HPY810" s="49"/>
      <c r="HPZ810" s="49"/>
      <c r="HQA810" s="49"/>
      <c r="HQB810" s="49"/>
      <c r="HQC810" s="49"/>
      <c r="HQD810" s="49"/>
      <c r="HQE810" s="49"/>
      <c r="HQF810" s="49"/>
      <c r="HQG810" s="49"/>
      <c r="HQH810" s="49"/>
      <c r="HQI810" s="49"/>
      <c r="HQJ810" s="49"/>
      <c r="HQK810" s="49"/>
      <c r="HQL810" s="49"/>
      <c r="HQM810" s="49"/>
      <c r="HQN810" s="49"/>
      <c r="HQO810" s="49"/>
      <c r="HQP810" s="49"/>
      <c r="HQQ810" s="49"/>
      <c r="HQR810" s="49"/>
      <c r="HQS810" s="49"/>
      <c r="HQT810" s="49"/>
      <c r="HQU810" s="49"/>
      <c r="HQV810" s="49"/>
      <c r="HQW810" s="49"/>
      <c r="HQX810" s="49"/>
      <c r="HQY810" s="49"/>
      <c r="HQZ810" s="49"/>
      <c r="HRA810" s="49"/>
      <c r="HRB810" s="49"/>
      <c r="HRC810" s="49"/>
      <c r="HRD810" s="49"/>
      <c r="HRE810" s="49"/>
      <c r="HRF810" s="49"/>
      <c r="HRG810" s="49"/>
      <c r="HRH810" s="49"/>
      <c r="HRI810" s="49"/>
      <c r="HRJ810" s="49"/>
      <c r="HRK810" s="49"/>
      <c r="HRL810" s="49"/>
      <c r="HRM810" s="49"/>
      <c r="HRN810" s="49"/>
      <c r="HRO810" s="49"/>
      <c r="HRP810" s="49"/>
      <c r="HRQ810" s="49"/>
      <c r="HRR810" s="49"/>
      <c r="HRS810" s="49"/>
      <c r="HRT810" s="49"/>
      <c r="HRU810" s="49"/>
      <c r="HRV810" s="49"/>
      <c r="HRW810" s="49"/>
      <c r="HRX810" s="49"/>
      <c r="HRY810" s="49"/>
      <c r="HRZ810" s="49"/>
      <c r="HSA810" s="49"/>
      <c r="HSB810" s="49"/>
      <c r="HSC810" s="49"/>
      <c r="HSD810" s="49"/>
      <c r="HSE810" s="49"/>
      <c r="HSF810" s="49"/>
      <c r="HSG810" s="49"/>
      <c r="HSH810" s="49"/>
      <c r="HSI810" s="49"/>
      <c r="HSJ810" s="49"/>
      <c r="HSK810" s="49"/>
      <c r="HSL810" s="49"/>
      <c r="HSM810" s="49"/>
      <c r="HSN810" s="49"/>
      <c r="HSO810" s="49"/>
      <c r="HSP810" s="49"/>
      <c r="HSQ810" s="49"/>
      <c r="HSR810" s="49"/>
      <c r="HSS810" s="49"/>
      <c r="HST810" s="49"/>
      <c r="HSU810" s="49"/>
      <c r="HSV810" s="49"/>
      <c r="HSW810" s="49"/>
      <c r="HSX810" s="49"/>
      <c r="HSY810" s="49"/>
      <c r="HSZ810" s="49"/>
      <c r="HTA810" s="49"/>
      <c r="HTB810" s="49"/>
      <c r="HTC810" s="49"/>
      <c r="HTD810" s="49"/>
      <c r="HTE810" s="49"/>
      <c r="HTF810" s="49"/>
      <c r="HTG810" s="49"/>
      <c r="HTH810" s="49"/>
      <c r="HTI810" s="49"/>
      <c r="HTJ810" s="49"/>
      <c r="HTK810" s="49"/>
      <c r="HTL810" s="49"/>
      <c r="HTM810" s="49"/>
      <c r="HTN810" s="49"/>
      <c r="HTO810" s="49"/>
      <c r="HTP810" s="49"/>
      <c r="HTQ810" s="49"/>
      <c r="HTR810" s="49"/>
      <c r="HTS810" s="49"/>
      <c r="HTT810" s="49"/>
      <c r="HTU810" s="49"/>
      <c r="HTV810" s="49"/>
      <c r="HTW810" s="49"/>
      <c r="HTX810" s="49"/>
      <c r="HTY810" s="49"/>
      <c r="HTZ810" s="49"/>
      <c r="HUA810" s="49"/>
      <c r="HUB810" s="49"/>
      <c r="HUC810" s="49"/>
      <c r="HUD810" s="49"/>
      <c r="HUE810" s="49"/>
      <c r="HUF810" s="49"/>
      <c r="HUG810" s="49"/>
      <c r="HUH810" s="49"/>
      <c r="HUI810" s="49"/>
      <c r="HUJ810" s="49"/>
      <c r="HUK810" s="49"/>
      <c r="HUL810" s="49"/>
      <c r="HUM810" s="49"/>
      <c r="HUN810" s="49"/>
      <c r="HUO810" s="49"/>
      <c r="HUP810" s="49"/>
      <c r="HUQ810" s="49"/>
      <c r="HUR810" s="49"/>
      <c r="HUS810" s="49"/>
      <c r="HUT810" s="49"/>
      <c r="HUU810" s="49"/>
      <c r="HUV810" s="49"/>
      <c r="HUW810" s="49"/>
      <c r="HUX810" s="49"/>
      <c r="HUY810" s="49"/>
      <c r="HUZ810" s="49"/>
      <c r="HVA810" s="49"/>
      <c r="HVB810" s="49"/>
      <c r="HVC810" s="49"/>
      <c r="HVD810" s="49"/>
      <c r="HVE810" s="49"/>
      <c r="HVF810" s="49"/>
      <c r="HVG810" s="49"/>
      <c r="HVH810" s="49"/>
      <c r="HVI810" s="49"/>
      <c r="HVJ810" s="49"/>
      <c r="HVK810" s="49"/>
      <c r="HVL810" s="49"/>
      <c r="HVM810" s="49"/>
      <c r="HVN810" s="49"/>
      <c r="HVO810" s="49"/>
      <c r="HVP810" s="49"/>
      <c r="HVQ810" s="49"/>
      <c r="HVR810" s="49"/>
      <c r="HVS810" s="49"/>
      <c r="HVT810" s="49"/>
      <c r="HVU810" s="49"/>
      <c r="HVV810" s="49"/>
      <c r="HVW810" s="49"/>
      <c r="HVX810" s="49"/>
      <c r="HVY810" s="49"/>
      <c r="HVZ810" s="49"/>
      <c r="HWA810" s="49"/>
      <c r="HWB810" s="49"/>
      <c r="HWC810" s="49"/>
      <c r="HWD810" s="49"/>
      <c r="HWE810" s="49"/>
      <c r="HWF810" s="49"/>
      <c r="HWG810" s="49"/>
      <c r="HWH810" s="49"/>
      <c r="HWI810" s="49"/>
      <c r="HWJ810" s="49"/>
      <c r="HWK810" s="49"/>
      <c r="HWL810" s="49"/>
      <c r="HWM810" s="49"/>
      <c r="HWN810" s="49"/>
      <c r="HWO810" s="49"/>
      <c r="HWP810" s="49"/>
      <c r="HWQ810" s="49"/>
      <c r="HWR810" s="49"/>
      <c r="HWS810" s="49"/>
      <c r="HWT810" s="49"/>
      <c r="HWU810" s="49"/>
      <c r="HWV810" s="49"/>
      <c r="HWW810" s="49"/>
      <c r="HWX810" s="49"/>
      <c r="HWY810" s="49"/>
      <c r="HWZ810" s="49"/>
      <c r="HXA810" s="49"/>
      <c r="HXB810" s="49"/>
      <c r="HXC810" s="49"/>
      <c r="HXD810" s="49"/>
      <c r="HXE810" s="49"/>
      <c r="HXF810" s="49"/>
      <c r="HXG810" s="49"/>
      <c r="HXH810" s="49"/>
      <c r="HXI810" s="49"/>
      <c r="HXJ810" s="49"/>
      <c r="HXK810" s="49"/>
      <c r="HXL810" s="49"/>
      <c r="HXM810" s="49"/>
      <c r="HXN810" s="49"/>
      <c r="HXO810" s="49"/>
      <c r="HXP810" s="49"/>
      <c r="HXQ810" s="49"/>
      <c r="HXR810" s="49"/>
      <c r="HXS810" s="49"/>
      <c r="HXT810" s="49"/>
      <c r="HXU810" s="49"/>
      <c r="HXV810" s="49"/>
      <c r="HXW810" s="49"/>
      <c r="HXX810" s="49"/>
      <c r="HXY810" s="49"/>
      <c r="HXZ810" s="49"/>
      <c r="HYA810" s="49"/>
      <c r="HYB810" s="49"/>
      <c r="HYC810" s="49"/>
      <c r="HYD810" s="49"/>
      <c r="HYE810" s="49"/>
      <c r="HYF810" s="49"/>
      <c r="HYG810" s="49"/>
      <c r="HYH810" s="49"/>
      <c r="HYI810" s="49"/>
      <c r="HYJ810" s="49"/>
      <c r="HYK810" s="49"/>
      <c r="HYL810" s="49"/>
      <c r="HYM810" s="49"/>
      <c r="HYN810" s="49"/>
      <c r="HYO810" s="49"/>
      <c r="HYP810" s="49"/>
      <c r="HYQ810" s="49"/>
      <c r="HYR810" s="49"/>
      <c r="HYS810" s="49"/>
      <c r="HYT810" s="49"/>
      <c r="HYU810" s="49"/>
      <c r="HYV810" s="49"/>
      <c r="HYW810" s="49"/>
      <c r="HYX810" s="49"/>
      <c r="HYY810" s="49"/>
      <c r="HYZ810" s="49"/>
      <c r="HZA810" s="49"/>
      <c r="HZB810" s="49"/>
      <c r="HZC810" s="49"/>
      <c r="HZD810" s="49"/>
      <c r="HZE810" s="49"/>
      <c r="HZF810" s="49"/>
      <c r="HZG810" s="49"/>
      <c r="HZH810" s="49"/>
      <c r="HZI810" s="49"/>
      <c r="HZJ810" s="49"/>
      <c r="HZK810" s="49"/>
      <c r="HZL810" s="49"/>
      <c r="HZM810" s="49"/>
      <c r="HZN810" s="49"/>
      <c r="HZO810" s="49"/>
      <c r="HZP810" s="49"/>
      <c r="HZQ810" s="49"/>
      <c r="HZR810" s="49"/>
      <c r="HZS810" s="49"/>
      <c r="HZT810" s="49"/>
      <c r="HZU810" s="49"/>
      <c r="HZV810" s="49"/>
      <c r="HZW810" s="49"/>
      <c r="HZX810" s="49"/>
      <c r="HZY810" s="49"/>
      <c r="HZZ810" s="49"/>
      <c r="IAA810" s="49"/>
      <c r="IAB810" s="49"/>
      <c r="IAC810" s="49"/>
      <c r="IAD810" s="49"/>
      <c r="IAE810" s="49"/>
      <c r="IAF810" s="49"/>
      <c r="IAG810" s="49"/>
      <c r="IAH810" s="49"/>
      <c r="IAI810" s="49"/>
      <c r="IAJ810" s="49"/>
      <c r="IAK810" s="49"/>
      <c r="IAL810" s="49"/>
      <c r="IAM810" s="49"/>
      <c r="IAN810" s="49"/>
      <c r="IAO810" s="49"/>
      <c r="IAP810" s="49"/>
      <c r="IAQ810" s="49"/>
      <c r="IAR810" s="49"/>
      <c r="IAS810" s="49"/>
      <c r="IAT810" s="49"/>
      <c r="IAU810" s="49"/>
      <c r="IAV810" s="49"/>
      <c r="IAW810" s="49"/>
      <c r="IAX810" s="49"/>
      <c r="IAY810" s="49"/>
      <c r="IAZ810" s="49"/>
      <c r="IBA810" s="49"/>
      <c r="IBB810" s="49"/>
      <c r="IBC810" s="49"/>
      <c r="IBD810" s="49"/>
      <c r="IBE810" s="49"/>
      <c r="IBF810" s="49"/>
      <c r="IBG810" s="49"/>
      <c r="IBH810" s="49"/>
      <c r="IBI810" s="49"/>
      <c r="IBJ810" s="49"/>
      <c r="IBK810" s="49"/>
      <c r="IBL810" s="49"/>
      <c r="IBM810" s="49"/>
      <c r="IBN810" s="49"/>
      <c r="IBO810" s="49"/>
      <c r="IBP810" s="49"/>
      <c r="IBQ810" s="49"/>
      <c r="IBR810" s="49"/>
      <c r="IBS810" s="49"/>
      <c r="IBT810" s="49"/>
      <c r="IBU810" s="49"/>
      <c r="IBV810" s="49"/>
      <c r="IBW810" s="49"/>
      <c r="IBX810" s="49"/>
      <c r="IBY810" s="49"/>
      <c r="IBZ810" s="49"/>
      <c r="ICA810" s="49"/>
      <c r="ICB810" s="49"/>
      <c r="ICC810" s="49"/>
      <c r="ICD810" s="49"/>
      <c r="ICE810" s="49"/>
      <c r="ICF810" s="49"/>
      <c r="ICG810" s="49"/>
      <c r="ICH810" s="49"/>
      <c r="ICI810" s="49"/>
      <c r="ICJ810" s="49"/>
      <c r="ICK810" s="49"/>
      <c r="ICL810" s="49"/>
      <c r="ICM810" s="49"/>
      <c r="ICN810" s="49"/>
      <c r="ICO810" s="49"/>
      <c r="ICP810" s="49"/>
      <c r="ICQ810" s="49"/>
      <c r="ICR810" s="49"/>
      <c r="ICS810" s="49"/>
      <c r="ICT810" s="49"/>
      <c r="ICU810" s="49"/>
      <c r="ICV810" s="49"/>
      <c r="ICW810" s="49"/>
      <c r="ICX810" s="49"/>
      <c r="ICY810" s="49"/>
      <c r="ICZ810" s="49"/>
      <c r="IDA810" s="49"/>
      <c r="IDB810" s="49"/>
      <c r="IDC810" s="49"/>
      <c r="IDD810" s="49"/>
      <c r="IDE810" s="49"/>
      <c r="IDF810" s="49"/>
      <c r="IDG810" s="49"/>
      <c r="IDH810" s="49"/>
      <c r="IDI810" s="49"/>
      <c r="IDJ810" s="49"/>
      <c r="IDK810" s="49"/>
      <c r="IDL810" s="49"/>
      <c r="IDM810" s="49"/>
      <c r="IDN810" s="49"/>
      <c r="IDO810" s="49"/>
      <c r="IDP810" s="49"/>
      <c r="IDQ810" s="49"/>
      <c r="IDR810" s="49"/>
      <c r="IDS810" s="49"/>
      <c r="IDT810" s="49"/>
      <c r="IDU810" s="49"/>
      <c r="IDV810" s="49"/>
      <c r="IDW810" s="49"/>
      <c r="IDX810" s="49"/>
      <c r="IDY810" s="49"/>
      <c r="IDZ810" s="49"/>
      <c r="IEA810" s="49"/>
      <c r="IEB810" s="49"/>
      <c r="IEC810" s="49"/>
      <c r="IED810" s="49"/>
      <c r="IEE810" s="49"/>
      <c r="IEF810" s="49"/>
      <c r="IEG810" s="49"/>
      <c r="IEH810" s="49"/>
      <c r="IEI810" s="49"/>
      <c r="IEJ810" s="49"/>
      <c r="IEK810" s="49"/>
      <c r="IEL810" s="49"/>
      <c r="IEM810" s="49"/>
      <c r="IEN810" s="49"/>
      <c r="IEO810" s="49"/>
      <c r="IEP810" s="49"/>
      <c r="IEQ810" s="49"/>
      <c r="IER810" s="49"/>
      <c r="IES810" s="49"/>
      <c r="IET810" s="49"/>
      <c r="IEU810" s="49"/>
      <c r="IEV810" s="49"/>
      <c r="IEW810" s="49"/>
      <c r="IEX810" s="49"/>
      <c r="IEY810" s="49"/>
      <c r="IEZ810" s="49"/>
      <c r="IFA810" s="49"/>
      <c r="IFB810" s="49"/>
      <c r="IFC810" s="49"/>
      <c r="IFD810" s="49"/>
      <c r="IFE810" s="49"/>
      <c r="IFF810" s="49"/>
      <c r="IFG810" s="49"/>
      <c r="IFH810" s="49"/>
      <c r="IFI810" s="49"/>
      <c r="IFJ810" s="49"/>
      <c r="IFK810" s="49"/>
      <c r="IFL810" s="49"/>
      <c r="IFM810" s="49"/>
      <c r="IFN810" s="49"/>
      <c r="IFO810" s="49"/>
      <c r="IFP810" s="49"/>
      <c r="IFQ810" s="49"/>
      <c r="IFR810" s="49"/>
      <c r="IFS810" s="49"/>
      <c r="IFT810" s="49"/>
      <c r="IFU810" s="49"/>
      <c r="IFV810" s="49"/>
      <c r="IFW810" s="49"/>
      <c r="IFX810" s="49"/>
      <c r="IFY810" s="49"/>
      <c r="IFZ810" s="49"/>
      <c r="IGA810" s="49"/>
      <c r="IGB810" s="49"/>
      <c r="IGC810" s="49"/>
      <c r="IGD810" s="49"/>
      <c r="IGE810" s="49"/>
      <c r="IGF810" s="49"/>
      <c r="IGG810" s="49"/>
      <c r="IGH810" s="49"/>
      <c r="IGI810" s="49"/>
      <c r="IGJ810" s="49"/>
      <c r="IGK810" s="49"/>
      <c r="IGL810" s="49"/>
      <c r="IGM810" s="49"/>
      <c r="IGN810" s="49"/>
      <c r="IGO810" s="49"/>
      <c r="IGP810" s="49"/>
      <c r="IGQ810" s="49"/>
      <c r="IGR810" s="49"/>
      <c r="IGS810" s="49"/>
      <c r="IGT810" s="49"/>
      <c r="IGU810" s="49"/>
      <c r="IGV810" s="49"/>
      <c r="IGW810" s="49"/>
      <c r="IGX810" s="49"/>
      <c r="IGY810" s="49"/>
      <c r="IGZ810" s="49"/>
      <c r="IHA810" s="49"/>
      <c r="IHB810" s="49"/>
      <c r="IHC810" s="49"/>
      <c r="IHD810" s="49"/>
      <c r="IHE810" s="49"/>
      <c r="IHF810" s="49"/>
      <c r="IHG810" s="49"/>
      <c r="IHH810" s="49"/>
      <c r="IHI810" s="49"/>
      <c r="IHJ810" s="49"/>
      <c r="IHK810" s="49"/>
      <c r="IHL810" s="49"/>
      <c r="IHM810" s="49"/>
      <c r="IHN810" s="49"/>
      <c r="IHO810" s="49"/>
      <c r="IHP810" s="49"/>
      <c r="IHQ810" s="49"/>
      <c r="IHR810" s="49"/>
      <c r="IHS810" s="49"/>
      <c r="IHT810" s="49"/>
      <c r="IHU810" s="49"/>
      <c r="IHV810" s="49"/>
      <c r="IHW810" s="49"/>
      <c r="IHX810" s="49"/>
      <c r="IHY810" s="49"/>
      <c r="IHZ810" s="49"/>
      <c r="IIA810" s="49"/>
      <c r="IIB810" s="49"/>
      <c r="IIC810" s="49"/>
      <c r="IID810" s="49"/>
      <c r="IIE810" s="49"/>
      <c r="IIF810" s="49"/>
      <c r="IIG810" s="49"/>
      <c r="IIH810" s="49"/>
      <c r="III810" s="49"/>
      <c r="IIJ810" s="49"/>
      <c r="IIK810" s="49"/>
      <c r="IIL810" s="49"/>
      <c r="IIM810" s="49"/>
      <c r="IIN810" s="49"/>
      <c r="IIO810" s="49"/>
      <c r="IIP810" s="49"/>
      <c r="IIQ810" s="49"/>
      <c r="IIR810" s="49"/>
      <c r="IIS810" s="49"/>
      <c r="IIT810" s="49"/>
      <c r="IIU810" s="49"/>
      <c r="IIV810" s="49"/>
      <c r="IIW810" s="49"/>
      <c r="IIX810" s="49"/>
      <c r="IIY810" s="49"/>
      <c r="IIZ810" s="49"/>
      <c r="IJA810" s="49"/>
      <c r="IJB810" s="49"/>
      <c r="IJC810" s="49"/>
      <c r="IJD810" s="49"/>
      <c r="IJE810" s="49"/>
      <c r="IJF810" s="49"/>
      <c r="IJG810" s="49"/>
      <c r="IJH810" s="49"/>
      <c r="IJI810" s="49"/>
      <c r="IJJ810" s="49"/>
      <c r="IJK810" s="49"/>
      <c r="IJL810" s="49"/>
      <c r="IJM810" s="49"/>
      <c r="IJN810" s="49"/>
      <c r="IJO810" s="49"/>
      <c r="IJP810" s="49"/>
      <c r="IJQ810" s="49"/>
      <c r="IJR810" s="49"/>
      <c r="IJS810" s="49"/>
      <c r="IJT810" s="49"/>
      <c r="IJU810" s="49"/>
      <c r="IJV810" s="49"/>
      <c r="IJW810" s="49"/>
      <c r="IJX810" s="49"/>
      <c r="IJY810" s="49"/>
      <c r="IJZ810" s="49"/>
      <c r="IKA810" s="49"/>
      <c r="IKB810" s="49"/>
      <c r="IKC810" s="49"/>
      <c r="IKD810" s="49"/>
      <c r="IKE810" s="49"/>
      <c r="IKF810" s="49"/>
      <c r="IKG810" s="49"/>
      <c r="IKH810" s="49"/>
      <c r="IKI810" s="49"/>
      <c r="IKJ810" s="49"/>
      <c r="IKK810" s="49"/>
      <c r="IKL810" s="49"/>
      <c r="IKM810" s="49"/>
      <c r="IKN810" s="49"/>
      <c r="IKO810" s="49"/>
      <c r="IKP810" s="49"/>
      <c r="IKQ810" s="49"/>
      <c r="IKR810" s="49"/>
      <c r="IKS810" s="49"/>
      <c r="IKT810" s="49"/>
      <c r="IKU810" s="49"/>
      <c r="IKV810" s="49"/>
      <c r="IKW810" s="49"/>
      <c r="IKX810" s="49"/>
      <c r="IKY810" s="49"/>
      <c r="IKZ810" s="49"/>
      <c r="ILA810" s="49"/>
      <c r="ILB810" s="49"/>
      <c r="ILC810" s="49"/>
      <c r="ILD810" s="49"/>
      <c r="ILE810" s="49"/>
      <c r="ILF810" s="49"/>
      <c r="ILG810" s="49"/>
      <c r="ILH810" s="49"/>
      <c r="ILI810" s="49"/>
      <c r="ILJ810" s="49"/>
      <c r="ILK810" s="49"/>
      <c r="ILL810" s="49"/>
      <c r="ILM810" s="49"/>
      <c r="ILN810" s="49"/>
      <c r="ILO810" s="49"/>
      <c r="ILP810" s="49"/>
      <c r="ILQ810" s="49"/>
      <c r="ILR810" s="49"/>
      <c r="ILS810" s="49"/>
      <c r="ILT810" s="49"/>
      <c r="ILU810" s="49"/>
      <c r="ILV810" s="49"/>
      <c r="ILW810" s="49"/>
      <c r="ILX810" s="49"/>
      <c r="ILY810" s="49"/>
      <c r="ILZ810" s="49"/>
      <c r="IMA810" s="49"/>
      <c r="IMB810" s="49"/>
      <c r="IMC810" s="49"/>
      <c r="IMD810" s="49"/>
      <c r="IME810" s="49"/>
      <c r="IMF810" s="49"/>
      <c r="IMG810" s="49"/>
      <c r="IMH810" s="49"/>
      <c r="IMI810" s="49"/>
      <c r="IMJ810" s="49"/>
      <c r="IMK810" s="49"/>
      <c r="IML810" s="49"/>
      <c r="IMM810" s="49"/>
      <c r="IMN810" s="49"/>
      <c r="IMO810" s="49"/>
      <c r="IMP810" s="49"/>
      <c r="IMQ810" s="49"/>
      <c r="IMR810" s="49"/>
      <c r="IMS810" s="49"/>
      <c r="IMT810" s="49"/>
      <c r="IMU810" s="49"/>
      <c r="IMV810" s="49"/>
      <c r="IMW810" s="49"/>
      <c r="IMX810" s="49"/>
      <c r="IMY810" s="49"/>
      <c r="IMZ810" s="49"/>
      <c r="INA810" s="49"/>
      <c r="INB810" s="49"/>
      <c r="INC810" s="49"/>
      <c r="IND810" s="49"/>
      <c r="INE810" s="49"/>
      <c r="INF810" s="49"/>
      <c r="ING810" s="49"/>
      <c r="INH810" s="49"/>
      <c r="INI810" s="49"/>
      <c r="INJ810" s="49"/>
      <c r="INK810" s="49"/>
      <c r="INL810" s="49"/>
      <c r="INM810" s="49"/>
      <c r="INN810" s="49"/>
      <c r="INO810" s="49"/>
      <c r="INP810" s="49"/>
      <c r="INQ810" s="49"/>
      <c r="INR810" s="49"/>
      <c r="INS810" s="49"/>
      <c r="INT810" s="49"/>
      <c r="INU810" s="49"/>
      <c r="INV810" s="49"/>
      <c r="INW810" s="49"/>
      <c r="INX810" s="49"/>
      <c r="INY810" s="49"/>
      <c r="INZ810" s="49"/>
      <c r="IOA810" s="49"/>
      <c r="IOB810" s="49"/>
      <c r="IOC810" s="49"/>
      <c r="IOD810" s="49"/>
      <c r="IOE810" s="49"/>
      <c r="IOF810" s="49"/>
      <c r="IOG810" s="49"/>
      <c r="IOH810" s="49"/>
      <c r="IOI810" s="49"/>
      <c r="IOJ810" s="49"/>
      <c r="IOK810" s="49"/>
      <c r="IOL810" s="49"/>
      <c r="IOM810" s="49"/>
      <c r="ION810" s="49"/>
      <c r="IOO810" s="49"/>
      <c r="IOP810" s="49"/>
      <c r="IOQ810" s="49"/>
      <c r="IOR810" s="49"/>
      <c r="IOS810" s="49"/>
      <c r="IOT810" s="49"/>
      <c r="IOU810" s="49"/>
      <c r="IOV810" s="49"/>
      <c r="IOW810" s="49"/>
      <c r="IOX810" s="49"/>
      <c r="IOY810" s="49"/>
      <c r="IOZ810" s="49"/>
      <c r="IPA810" s="49"/>
      <c r="IPB810" s="49"/>
      <c r="IPC810" s="49"/>
      <c r="IPD810" s="49"/>
      <c r="IPE810" s="49"/>
      <c r="IPF810" s="49"/>
      <c r="IPG810" s="49"/>
      <c r="IPH810" s="49"/>
      <c r="IPI810" s="49"/>
      <c r="IPJ810" s="49"/>
      <c r="IPK810" s="49"/>
      <c r="IPL810" s="49"/>
      <c r="IPM810" s="49"/>
      <c r="IPN810" s="49"/>
      <c r="IPO810" s="49"/>
      <c r="IPP810" s="49"/>
      <c r="IPQ810" s="49"/>
      <c r="IPR810" s="49"/>
      <c r="IPS810" s="49"/>
      <c r="IPT810" s="49"/>
      <c r="IPU810" s="49"/>
      <c r="IPV810" s="49"/>
      <c r="IPW810" s="49"/>
      <c r="IPX810" s="49"/>
      <c r="IPY810" s="49"/>
      <c r="IPZ810" s="49"/>
      <c r="IQA810" s="49"/>
      <c r="IQB810" s="49"/>
      <c r="IQC810" s="49"/>
      <c r="IQD810" s="49"/>
      <c r="IQE810" s="49"/>
      <c r="IQF810" s="49"/>
      <c r="IQG810" s="49"/>
      <c r="IQH810" s="49"/>
      <c r="IQI810" s="49"/>
      <c r="IQJ810" s="49"/>
      <c r="IQK810" s="49"/>
      <c r="IQL810" s="49"/>
      <c r="IQM810" s="49"/>
      <c r="IQN810" s="49"/>
      <c r="IQO810" s="49"/>
      <c r="IQP810" s="49"/>
      <c r="IQQ810" s="49"/>
      <c r="IQR810" s="49"/>
      <c r="IQS810" s="49"/>
      <c r="IQT810" s="49"/>
      <c r="IQU810" s="49"/>
      <c r="IQV810" s="49"/>
      <c r="IQW810" s="49"/>
      <c r="IQX810" s="49"/>
      <c r="IQY810" s="49"/>
      <c r="IQZ810" s="49"/>
      <c r="IRA810" s="49"/>
      <c r="IRB810" s="49"/>
      <c r="IRC810" s="49"/>
      <c r="IRD810" s="49"/>
      <c r="IRE810" s="49"/>
      <c r="IRF810" s="49"/>
      <c r="IRG810" s="49"/>
      <c r="IRH810" s="49"/>
      <c r="IRI810" s="49"/>
      <c r="IRJ810" s="49"/>
      <c r="IRK810" s="49"/>
      <c r="IRL810" s="49"/>
      <c r="IRM810" s="49"/>
      <c r="IRN810" s="49"/>
      <c r="IRO810" s="49"/>
      <c r="IRP810" s="49"/>
      <c r="IRQ810" s="49"/>
      <c r="IRR810" s="49"/>
      <c r="IRS810" s="49"/>
      <c r="IRT810" s="49"/>
      <c r="IRU810" s="49"/>
      <c r="IRV810" s="49"/>
      <c r="IRW810" s="49"/>
      <c r="IRX810" s="49"/>
      <c r="IRY810" s="49"/>
      <c r="IRZ810" s="49"/>
      <c r="ISA810" s="49"/>
      <c r="ISB810" s="49"/>
      <c r="ISC810" s="49"/>
      <c r="ISD810" s="49"/>
      <c r="ISE810" s="49"/>
      <c r="ISF810" s="49"/>
      <c r="ISG810" s="49"/>
      <c r="ISH810" s="49"/>
      <c r="ISI810" s="49"/>
      <c r="ISJ810" s="49"/>
      <c r="ISK810" s="49"/>
      <c r="ISL810" s="49"/>
      <c r="ISM810" s="49"/>
      <c r="ISN810" s="49"/>
      <c r="ISO810" s="49"/>
      <c r="ISP810" s="49"/>
      <c r="ISQ810" s="49"/>
      <c r="ISR810" s="49"/>
      <c r="ISS810" s="49"/>
      <c r="IST810" s="49"/>
      <c r="ISU810" s="49"/>
      <c r="ISV810" s="49"/>
      <c r="ISW810" s="49"/>
      <c r="ISX810" s="49"/>
      <c r="ISY810" s="49"/>
      <c r="ISZ810" s="49"/>
      <c r="ITA810" s="49"/>
      <c r="ITB810" s="49"/>
      <c r="ITC810" s="49"/>
      <c r="ITD810" s="49"/>
      <c r="ITE810" s="49"/>
      <c r="ITF810" s="49"/>
      <c r="ITG810" s="49"/>
      <c r="ITH810" s="49"/>
      <c r="ITI810" s="49"/>
      <c r="ITJ810" s="49"/>
      <c r="ITK810" s="49"/>
      <c r="ITL810" s="49"/>
      <c r="ITM810" s="49"/>
      <c r="ITN810" s="49"/>
      <c r="ITO810" s="49"/>
      <c r="ITP810" s="49"/>
      <c r="ITQ810" s="49"/>
      <c r="ITR810" s="49"/>
      <c r="ITS810" s="49"/>
      <c r="ITT810" s="49"/>
      <c r="ITU810" s="49"/>
      <c r="ITV810" s="49"/>
      <c r="ITW810" s="49"/>
      <c r="ITX810" s="49"/>
      <c r="ITY810" s="49"/>
      <c r="ITZ810" s="49"/>
      <c r="IUA810" s="49"/>
      <c r="IUB810" s="49"/>
      <c r="IUC810" s="49"/>
      <c r="IUD810" s="49"/>
      <c r="IUE810" s="49"/>
      <c r="IUF810" s="49"/>
      <c r="IUG810" s="49"/>
      <c r="IUH810" s="49"/>
      <c r="IUI810" s="49"/>
      <c r="IUJ810" s="49"/>
      <c r="IUK810" s="49"/>
      <c r="IUL810" s="49"/>
      <c r="IUM810" s="49"/>
      <c r="IUN810" s="49"/>
      <c r="IUO810" s="49"/>
      <c r="IUP810" s="49"/>
      <c r="IUQ810" s="49"/>
      <c r="IUR810" s="49"/>
      <c r="IUS810" s="49"/>
      <c r="IUT810" s="49"/>
      <c r="IUU810" s="49"/>
      <c r="IUV810" s="49"/>
      <c r="IUW810" s="49"/>
      <c r="IUX810" s="49"/>
      <c r="IUY810" s="49"/>
      <c r="IUZ810" s="49"/>
      <c r="IVA810" s="49"/>
      <c r="IVB810" s="49"/>
      <c r="IVC810" s="49"/>
      <c r="IVD810" s="49"/>
      <c r="IVE810" s="49"/>
      <c r="IVF810" s="49"/>
      <c r="IVG810" s="49"/>
      <c r="IVH810" s="49"/>
      <c r="IVI810" s="49"/>
      <c r="IVJ810" s="49"/>
      <c r="IVK810" s="49"/>
      <c r="IVL810" s="49"/>
      <c r="IVM810" s="49"/>
      <c r="IVN810" s="49"/>
      <c r="IVO810" s="49"/>
      <c r="IVP810" s="49"/>
      <c r="IVQ810" s="49"/>
      <c r="IVR810" s="49"/>
      <c r="IVS810" s="49"/>
      <c r="IVT810" s="49"/>
      <c r="IVU810" s="49"/>
      <c r="IVV810" s="49"/>
      <c r="IVW810" s="49"/>
      <c r="IVX810" s="49"/>
      <c r="IVY810" s="49"/>
      <c r="IVZ810" s="49"/>
      <c r="IWA810" s="49"/>
      <c r="IWB810" s="49"/>
      <c r="IWC810" s="49"/>
      <c r="IWD810" s="49"/>
      <c r="IWE810" s="49"/>
      <c r="IWF810" s="49"/>
      <c r="IWG810" s="49"/>
      <c r="IWH810" s="49"/>
      <c r="IWI810" s="49"/>
      <c r="IWJ810" s="49"/>
      <c r="IWK810" s="49"/>
      <c r="IWL810" s="49"/>
      <c r="IWM810" s="49"/>
      <c r="IWN810" s="49"/>
      <c r="IWO810" s="49"/>
      <c r="IWP810" s="49"/>
      <c r="IWQ810" s="49"/>
      <c r="IWR810" s="49"/>
      <c r="IWS810" s="49"/>
      <c r="IWT810" s="49"/>
      <c r="IWU810" s="49"/>
      <c r="IWV810" s="49"/>
      <c r="IWW810" s="49"/>
      <c r="IWX810" s="49"/>
      <c r="IWY810" s="49"/>
      <c r="IWZ810" s="49"/>
      <c r="IXA810" s="49"/>
      <c r="IXB810" s="49"/>
      <c r="IXC810" s="49"/>
      <c r="IXD810" s="49"/>
      <c r="IXE810" s="49"/>
      <c r="IXF810" s="49"/>
      <c r="IXG810" s="49"/>
      <c r="IXH810" s="49"/>
      <c r="IXI810" s="49"/>
      <c r="IXJ810" s="49"/>
      <c r="IXK810" s="49"/>
      <c r="IXL810" s="49"/>
      <c r="IXM810" s="49"/>
      <c r="IXN810" s="49"/>
      <c r="IXO810" s="49"/>
      <c r="IXP810" s="49"/>
      <c r="IXQ810" s="49"/>
      <c r="IXR810" s="49"/>
      <c r="IXS810" s="49"/>
      <c r="IXT810" s="49"/>
      <c r="IXU810" s="49"/>
      <c r="IXV810" s="49"/>
      <c r="IXW810" s="49"/>
      <c r="IXX810" s="49"/>
      <c r="IXY810" s="49"/>
      <c r="IXZ810" s="49"/>
      <c r="IYA810" s="49"/>
      <c r="IYB810" s="49"/>
      <c r="IYC810" s="49"/>
      <c r="IYD810" s="49"/>
      <c r="IYE810" s="49"/>
      <c r="IYF810" s="49"/>
      <c r="IYG810" s="49"/>
      <c r="IYH810" s="49"/>
      <c r="IYI810" s="49"/>
      <c r="IYJ810" s="49"/>
      <c r="IYK810" s="49"/>
      <c r="IYL810" s="49"/>
      <c r="IYM810" s="49"/>
      <c r="IYN810" s="49"/>
      <c r="IYO810" s="49"/>
      <c r="IYP810" s="49"/>
      <c r="IYQ810" s="49"/>
      <c r="IYR810" s="49"/>
      <c r="IYS810" s="49"/>
      <c r="IYT810" s="49"/>
      <c r="IYU810" s="49"/>
      <c r="IYV810" s="49"/>
      <c r="IYW810" s="49"/>
      <c r="IYX810" s="49"/>
      <c r="IYY810" s="49"/>
      <c r="IYZ810" s="49"/>
      <c r="IZA810" s="49"/>
      <c r="IZB810" s="49"/>
      <c r="IZC810" s="49"/>
      <c r="IZD810" s="49"/>
      <c r="IZE810" s="49"/>
      <c r="IZF810" s="49"/>
      <c r="IZG810" s="49"/>
      <c r="IZH810" s="49"/>
      <c r="IZI810" s="49"/>
      <c r="IZJ810" s="49"/>
      <c r="IZK810" s="49"/>
      <c r="IZL810" s="49"/>
      <c r="IZM810" s="49"/>
      <c r="IZN810" s="49"/>
      <c r="IZO810" s="49"/>
      <c r="IZP810" s="49"/>
      <c r="IZQ810" s="49"/>
      <c r="IZR810" s="49"/>
      <c r="IZS810" s="49"/>
      <c r="IZT810" s="49"/>
      <c r="IZU810" s="49"/>
      <c r="IZV810" s="49"/>
      <c r="IZW810" s="49"/>
      <c r="IZX810" s="49"/>
      <c r="IZY810" s="49"/>
      <c r="IZZ810" s="49"/>
      <c r="JAA810" s="49"/>
      <c r="JAB810" s="49"/>
      <c r="JAC810" s="49"/>
      <c r="JAD810" s="49"/>
      <c r="JAE810" s="49"/>
      <c r="JAF810" s="49"/>
      <c r="JAG810" s="49"/>
      <c r="JAH810" s="49"/>
      <c r="JAI810" s="49"/>
      <c r="JAJ810" s="49"/>
      <c r="JAK810" s="49"/>
      <c r="JAL810" s="49"/>
      <c r="JAM810" s="49"/>
      <c r="JAN810" s="49"/>
      <c r="JAO810" s="49"/>
      <c r="JAP810" s="49"/>
      <c r="JAQ810" s="49"/>
      <c r="JAR810" s="49"/>
      <c r="JAS810" s="49"/>
      <c r="JAT810" s="49"/>
      <c r="JAU810" s="49"/>
      <c r="JAV810" s="49"/>
      <c r="JAW810" s="49"/>
      <c r="JAX810" s="49"/>
      <c r="JAY810" s="49"/>
      <c r="JAZ810" s="49"/>
      <c r="JBA810" s="49"/>
      <c r="JBB810" s="49"/>
      <c r="JBC810" s="49"/>
      <c r="JBD810" s="49"/>
      <c r="JBE810" s="49"/>
      <c r="JBF810" s="49"/>
      <c r="JBG810" s="49"/>
      <c r="JBH810" s="49"/>
      <c r="JBI810" s="49"/>
      <c r="JBJ810" s="49"/>
      <c r="JBK810" s="49"/>
      <c r="JBL810" s="49"/>
      <c r="JBM810" s="49"/>
      <c r="JBN810" s="49"/>
      <c r="JBO810" s="49"/>
      <c r="JBP810" s="49"/>
      <c r="JBQ810" s="49"/>
      <c r="JBR810" s="49"/>
      <c r="JBS810" s="49"/>
      <c r="JBT810" s="49"/>
      <c r="JBU810" s="49"/>
      <c r="JBV810" s="49"/>
      <c r="JBW810" s="49"/>
      <c r="JBX810" s="49"/>
      <c r="JBY810" s="49"/>
      <c r="JBZ810" s="49"/>
      <c r="JCA810" s="49"/>
      <c r="JCB810" s="49"/>
      <c r="JCC810" s="49"/>
      <c r="JCD810" s="49"/>
      <c r="JCE810" s="49"/>
      <c r="JCF810" s="49"/>
      <c r="JCG810" s="49"/>
      <c r="JCH810" s="49"/>
      <c r="JCI810" s="49"/>
      <c r="JCJ810" s="49"/>
      <c r="JCK810" s="49"/>
      <c r="JCL810" s="49"/>
      <c r="JCM810" s="49"/>
      <c r="JCN810" s="49"/>
      <c r="JCO810" s="49"/>
      <c r="JCP810" s="49"/>
      <c r="JCQ810" s="49"/>
      <c r="JCR810" s="49"/>
      <c r="JCS810" s="49"/>
      <c r="JCT810" s="49"/>
      <c r="JCU810" s="49"/>
      <c r="JCV810" s="49"/>
      <c r="JCW810" s="49"/>
      <c r="JCX810" s="49"/>
      <c r="JCY810" s="49"/>
      <c r="JCZ810" s="49"/>
      <c r="JDA810" s="49"/>
      <c r="JDB810" s="49"/>
      <c r="JDC810" s="49"/>
      <c r="JDD810" s="49"/>
      <c r="JDE810" s="49"/>
      <c r="JDF810" s="49"/>
      <c r="JDG810" s="49"/>
      <c r="JDH810" s="49"/>
      <c r="JDI810" s="49"/>
      <c r="JDJ810" s="49"/>
      <c r="JDK810" s="49"/>
      <c r="JDL810" s="49"/>
      <c r="JDM810" s="49"/>
      <c r="JDN810" s="49"/>
      <c r="JDO810" s="49"/>
      <c r="JDP810" s="49"/>
      <c r="JDQ810" s="49"/>
      <c r="JDR810" s="49"/>
      <c r="JDS810" s="49"/>
      <c r="JDT810" s="49"/>
      <c r="JDU810" s="49"/>
      <c r="JDV810" s="49"/>
      <c r="JDW810" s="49"/>
      <c r="JDX810" s="49"/>
      <c r="JDY810" s="49"/>
      <c r="JDZ810" s="49"/>
      <c r="JEA810" s="49"/>
      <c r="JEB810" s="49"/>
      <c r="JEC810" s="49"/>
      <c r="JED810" s="49"/>
      <c r="JEE810" s="49"/>
      <c r="JEF810" s="49"/>
      <c r="JEG810" s="49"/>
      <c r="JEH810" s="49"/>
      <c r="JEI810" s="49"/>
      <c r="JEJ810" s="49"/>
      <c r="JEK810" s="49"/>
      <c r="JEL810" s="49"/>
      <c r="JEM810" s="49"/>
      <c r="JEN810" s="49"/>
      <c r="JEO810" s="49"/>
      <c r="JEP810" s="49"/>
      <c r="JEQ810" s="49"/>
      <c r="JER810" s="49"/>
      <c r="JES810" s="49"/>
      <c r="JET810" s="49"/>
      <c r="JEU810" s="49"/>
      <c r="JEV810" s="49"/>
      <c r="JEW810" s="49"/>
      <c r="JEX810" s="49"/>
      <c r="JEY810" s="49"/>
      <c r="JEZ810" s="49"/>
      <c r="JFA810" s="49"/>
      <c r="JFB810" s="49"/>
      <c r="JFC810" s="49"/>
      <c r="JFD810" s="49"/>
      <c r="JFE810" s="49"/>
      <c r="JFF810" s="49"/>
      <c r="JFG810" s="49"/>
      <c r="JFH810" s="49"/>
      <c r="JFI810" s="49"/>
      <c r="JFJ810" s="49"/>
      <c r="JFK810" s="49"/>
      <c r="JFL810" s="49"/>
      <c r="JFM810" s="49"/>
      <c r="JFN810" s="49"/>
      <c r="JFO810" s="49"/>
      <c r="JFP810" s="49"/>
      <c r="JFQ810" s="49"/>
      <c r="JFR810" s="49"/>
      <c r="JFS810" s="49"/>
      <c r="JFT810" s="49"/>
      <c r="JFU810" s="49"/>
      <c r="JFV810" s="49"/>
      <c r="JFW810" s="49"/>
      <c r="JFX810" s="49"/>
      <c r="JFY810" s="49"/>
      <c r="JFZ810" s="49"/>
      <c r="JGA810" s="49"/>
      <c r="JGB810" s="49"/>
      <c r="JGC810" s="49"/>
      <c r="JGD810" s="49"/>
      <c r="JGE810" s="49"/>
      <c r="JGF810" s="49"/>
      <c r="JGG810" s="49"/>
      <c r="JGH810" s="49"/>
      <c r="JGI810" s="49"/>
      <c r="JGJ810" s="49"/>
      <c r="JGK810" s="49"/>
      <c r="JGL810" s="49"/>
      <c r="JGM810" s="49"/>
      <c r="JGN810" s="49"/>
      <c r="JGO810" s="49"/>
      <c r="JGP810" s="49"/>
      <c r="JGQ810" s="49"/>
      <c r="JGR810" s="49"/>
      <c r="JGS810" s="49"/>
      <c r="JGT810" s="49"/>
      <c r="JGU810" s="49"/>
      <c r="JGV810" s="49"/>
      <c r="JGW810" s="49"/>
      <c r="JGX810" s="49"/>
      <c r="JGY810" s="49"/>
      <c r="JGZ810" s="49"/>
      <c r="JHA810" s="49"/>
      <c r="JHB810" s="49"/>
      <c r="JHC810" s="49"/>
      <c r="JHD810" s="49"/>
      <c r="JHE810" s="49"/>
      <c r="JHF810" s="49"/>
      <c r="JHG810" s="49"/>
      <c r="JHH810" s="49"/>
      <c r="JHI810" s="49"/>
      <c r="JHJ810" s="49"/>
      <c r="JHK810" s="49"/>
      <c r="JHL810" s="49"/>
      <c r="JHM810" s="49"/>
      <c r="JHN810" s="49"/>
      <c r="JHO810" s="49"/>
      <c r="JHP810" s="49"/>
      <c r="JHQ810" s="49"/>
      <c r="JHR810" s="49"/>
      <c r="JHS810" s="49"/>
      <c r="JHT810" s="49"/>
      <c r="JHU810" s="49"/>
      <c r="JHV810" s="49"/>
      <c r="JHW810" s="49"/>
      <c r="JHX810" s="49"/>
      <c r="JHY810" s="49"/>
      <c r="JHZ810" s="49"/>
      <c r="JIA810" s="49"/>
      <c r="JIB810" s="49"/>
      <c r="JIC810" s="49"/>
      <c r="JID810" s="49"/>
      <c r="JIE810" s="49"/>
      <c r="JIF810" s="49"/>
      <c r="JIG810" s="49"/>
      <c r="JIH810" s="49"/>
      <c r="JII810" s="49"/>
      <c r="JIJ810" s="49"/>
      <c r="JIK810" s="49"/>
      <c r="JIL810" s="49"/>
      <c r="JIM810" s="49"/>
      <c r="JIN810" s="49"/>
      <c r="JIO810" s="49"/>
      <c r="JIP810" s="49"/>
      <c r="JIQ810" s="49"/>
      <c r="JIR810" s="49"/>
      <c r="JIS810" s="49"/>
      <c r="JIT810" s="49"/>
      <c r="JIU810" s="49"/>
      <c r="JIV810" s="49"/>
      <c r="JIW810" s="49"/>
      <c r="JIX810" s="49"/>
      <c r="JIY810" s="49"/>
      <c r="JIZ810" s="49"/>
      <c r="JJA810" s="49"/>
      <c r="JJB810" s="49"/>
      <c r="JJC810" s="49"/>
      <c r="JJD810" s="49"/>
      <c r="JJE810" s="49"/>
      <c r="JJF810" s="49"/>
      <c r="JJG810" s="49"/>
      <c r="JJH810" s="49"/>
      <c r="JJI810" s="49"/>
      <c r="JJJ810" s="49"/>
      <c r="JJK810" s="49"/>
      <c r="JJL810" s="49"/>
      <c r="JJM810" s="49"/>
      <c r="JJN810" s="49"/>
      <c r="JJO810" s="49"/>
      <c r="JJP810" s="49"/>
      <c r="JJQ810" s="49"/>
      <c r="JJR810" s="49"/>
      <c r="JJS810" s="49"/>
      <c r="JJT810" s="49"/>
      <c r="JJU810" s="49"/>
      <c r="JJV810" s="49"/>
      <c r="JJW810" s="49"/>
      <c r="JJX810" s="49"/>
      <c r="JJY810" s="49"/>
      <c r="JJZ810" s="49"/>
      <c r="JKA810" s="49"/>
      <c r="JKB810" s="49"/>
      <c r="JKC810" s="49"/>
      <c r="JKD810" s="49"/>
      <c r="JKE810" s="49"/>
      <c r="JKF810" s="49"/>
      <c r="JKG810" s="49"/>
      <c r="JKH810" s="49"/>
      <c r="JKI810" s="49"/>
      <c r="JKJ810" s="49"/>
      <c r="JKK810" s="49"/>
      <c r="JKL810" s="49"/>
      <c r="JKM810" s="49"/>
      <c r="JKN810" s="49"/>
      <c r="JKO810" s="49"/>
      <c r="JKP810" s="49"/>
      <c r="JKQ810" s="49"/>
      <c r="JKR810" s="49"/>
      <c r="JKS810" s="49"/>
      <c r="JKT810" s="49"/>
      <c r="JKU810" s="49"/>
      <c r="JKV810" s="49"/>
      <c r="JKW810" s="49"/>
      <c r="JKX810" s="49"/>
      <c r="JKY810" s="49"/>
      <c r="JKZ810" s="49"/>
      <c r="JLA810" s="49"/>
      <c r="JLB810" s="49"/>
      <c r="JLC810" s="49"/>
      <c r="JLD810" s="49"/>
      <c r="JLE810" s="49"/>
      <c r="JLF810" s="49"/>
      <c r="JLG810" s="49"/>
      <c r="JLH810" s="49"/>
      <c r="JLI810" s="49"/>
      <c r="JLJ810" s="49"/>
      <c r="JLK810" s="49"/>
      <c r="JLL810" s="49"/>
      <c r="JLM810" s="49"/>
      <c r="JLN810" s="49"/>
      <c r="JLO810" s="49"/>
      <c r="JLP810" s="49"/>
      <c r="JLQ810" s="49"/>
      <c r="JLR810" s="49"/>
      <c r="JLS810" s="49"/>
      <c r="JLT810" s="49"/>
      <c r="JLU810" s="49"/>
      <c r="JLV810" s="49"/>
      <c r="JLW810" s="49"/>
      <c r="JLX810" s="49"/>
      <c r="JLY810" s="49"/>
      <c r="JLZ810" s="49"/>
      <c r="JMA810" s="49"/>
      <c r="JMB810" s="49"/>
      <c r="JMC810" s="49"/>
      <c r="JMD810" s="49"/>
      <c r="JME810" s="49"/>
      <c r="JMF810" s="49"/>
      <c r="JMG810" s="49"/>
      <c r="JMH810" s="49"/>
      <c r="JMI810" s="49"/>
      <c r="JMJ810" s="49"/>
      <c r="JMK810" s="49"/>
      <c r="JML810" s="49"/>
      <c r="JMM810" s="49"/>
      <c r="JMN810" s="49"/>
      <c r="JMO810" s="49"/>
      <c r="JMP810" s="49"/>
      <c r="JMQ810" s="49"/>
      <c r="JMR810" s="49"/>
      <c r="JMS810" s="49"/>
      <c r="JMT810" s="49"/>
      <c r="JMU810" s="49"/>
      <c r="JMV810" s="49"/>
      <c r="JMW810" s="49"/>
      <c r="JMX810" s="49"/>
      <c r="JMY810" s="49"/>
      <c r="JMZ810" s="49"/>
      <c r="JNA810" s="49"/>
      <c r="JNB810" s="49"/>
      <c r="JNC810" s="49"/>
      <c r="JND810" s="49"/>
      <c r="JNE810" s="49"/>
      <c r="JNF810" s="49"/>
      <c r="JNG810" s="49"/>
      <c r="JNH810" s="49"/>
      <c r="JNI810" s="49"/>
      <c r="JNJ810" s="49"/>
      <c r="JNK810" s="49"/>
      <c r="JNL810" s="49"/>
      <c r="JNM810" s="49"/>
      <c r="JNN810" s="49"/>
      <c r="JNO810" s="49"/>
      <c r="JNP810" s="49"/>
      <c r="JNQ810" s="49"/>
      <c r="JNR810" s="49"/>
      <c r="JNS810" s="49"/>
      <c r="JNT810" s="49"/>
      <c r="JNU810" s="49"/>
      <c r="JNV810" s="49"/>
      <c r="JNW810" s="49"/>
      <c r="JNX810" s="49"/>
      <c r="JNY810" s="49"/>
      <c r="JNZ810" s="49"/>
      <c r="JOA810" s="49"/>
      <c r="JOB810" s="49"/>
      <c r="JOC810" s="49"/>
      <c r="JOD810" s="49"/>
      <c r="JOE810" s="49"/>
      <c r="JOF810" s="49"/>
      <c r="JOG810" s="49"/>
      <c r="JOH810" s="49"/>
      <c r="JOI810" s="49"/>
      <c r="JOJ810" s="49"/>
      <c r="JOK810" s="49"/>
      <c r="JOL810" s="49"/>
      <c r="JOM810" s="49"/>
      <c r="JON810" s="49"/>
      <c r="JOO810" s="49"/>
      <c r="JOP810" s="49"/>
      <c r="JOQ810" s="49"/>
      <c r="JOR810" s="49"/>
      <c r="JOS810" s="49"/>
      <c r="JOT810" s="49"/>
      <c r="JOU810" s="49"/>
      <c r="JOV810" s="49"/>
      <c r="JOW810" s="49"/>
      <c r="JOX810" s="49"/>
      <c r="JOY810" s="49"/>
      <c r="JOZ810" s="49"/>
      <c r="JPA810" s="49"/>
      <c r="JPB810" s="49"/>
      <c r="JPC810" s="49"/>
      <c r="JPD810" s="49"/>
      <c r="JPE810" s="49"/>
      <c r="JPF810" s="49"/>
      <c r="JPG810" s="49"/>
      <c r="JPH810" s="49"/>
      <c r="JPI810" s="49"/>
      <c r="JPJ810" s="49"/>
      <c r="JPK810" s="49"/>
      <c r="JPL810" s="49"/>
      <c r="JPM810" s="49"/>
      <c r="JPN810" s="49"/>
      <c r="JPO810" s="49"/>
      <c r="JPP810" s="49"/>
      <c r="JPQ810" s="49"/>
      <c r="JPR810" s="49"/>
      <c r="JPS810" s="49"/>
      <c r="JPT810" s="49"/>
      <c r="JPU810" s="49"/>
      <c r="JPV810" s="49"/>
      <c r="JPW810" s="49"/>
      <c r="JPX810" s="49"/>
      <c r="JPY810" s="49"/>
      <c r="JPZ810" s="49"/>
      <c r="JQA810" s="49"/>
      <c r="JQB810" s="49"/>
      <c r="JQC810" s="49"/>
      <c r="JQD810" s="49"/>
      <c r="JQE810" s="49"/>
      <c r="JQF810" s="49"/>
      <c r="JQG810" s="49"/>
      <c r="JQH810" s="49"/>
      <c r="JQI810" s="49"/>
      <c r="JQJ810" s="49"/>
      <c r="JQK810" s="49"/>
      <c r="JQL810" s="49"/>
      <c r="JQM810" s="49"/>
      <c r="JQN810" s="49"/>
      <c r="JQO810" s="49"/>
      <c r="JQP810" s="49"/>
      <c r="JQQ810" s="49"/>
      <c r="JQR810" s="49"/>
      <c r="JQS810" s="49"/>
      <c r="JQT810" s="49"/>
      <c r="JQU810" s="49"/>
      <c r="JQV810" s="49"/>
      <c r="JQW810" s="49"/>
      <c r="JQX810" s="49"/>
      <c r="JQY810" s="49"/>
      <c r="JQZ810" s="49"/>
      <c r="JRA810" s="49"/>
      <c r="JRB810" s="49"/>
      <c r="JRC810" s="49"/>
      <c r="JRD810" s="49"/>
      <c r="JRE810" s="49"/>
      <c r="JRF810" s="49"/>
      <c r="JRG810" s="49"/>
      <c r="JRH810" s="49"/>
      <c r="JRI810" s="49"/>
      <c r="JRJ810" s="49"/>
      <c r="JRK810" s="49"/>
      <c r="JRL810" s="49"/>
      <c r="JRM810" s="49"/>
      <c r="JRN810" s="49"/>
      <c r="JRO810" s="49"/>
      <c r="JRP810" s="49"/>
      <c r="JRQ810" s="49"/>
      <c r="JRR810" s="49"/>
      <c r="JRS810" s="49"/>
      <c r="JRT810" s="49"/>
      <c r="JRU810" s="49"/>
      <c r="JRV810" s="49"/>
      <c r="JRW810" s="49"/>
      <c r="JRX810" s="49"/>
      <c r="JRY810" s="49"/>
      <c r="JRZ810" s="49"/>
      <c r="JSA810" s="49"/>
      <c r="JSB810" s="49"/>
      <c r="JSC810" s="49"/>
      <c r="JSD810" s="49"/>
      <c r="JSE810" s="49"/>
      <c r="JSF810" s="49"/>
      <c r="JSG810" s="49"/>
      <c r="JSH810" s="49"/>
      <c r="JSI810" s="49"/>
      <c r="JSJ810" s="49"/>
      <c r="JSK810" s="49"/>
      <c r="JSL810" s="49"/>
      <c r="JSM810" s="49"/>
      <c r="JSN810" s="49"/>
      <c r="JSO810" s="49"/>
      <c r="JSP810" s="49"/>
      <c r="JSQ810" s="49"/>
      <c r="JSR810" s="49"/>
      <c r="JSS810" s="49"/>
      <c r="JST810" s="49"/>
      <c r="JSU810" s="49"/>
      <c r="JSV810" s="49"/>
      <c r="JSW810" s="49"/>
      <c r="JSX810" s="49"/>
      <c r="JSY810" s="49"/>
      <c r="JSZ810" s="49"/>
      <c r="JTA810" s="49"/>
      <c r="JTB810" s="49"/>
      <c r="JTC810" s="49"/>
      <c r="JTD810" s="49"/>
      <c r="JTE810" s="49"/>
      <c r="JTF810" s="49"/>
      <c r="JTG810" s="49"/>
      <c r="JTH810" s="49"/>
      <c r="JTI810" s="49"/>
      <c r="JTJ810" s="49"/>
      <c r="JTK810" s="49"/>
      <c r="JTL810" s="49"/>
      <c r="JTM810" s="49"/>
      <c r="JTN810" s="49"/>
      <c r="JTO810" s="49"/>
      <c r="JTP810" s="49"/>
      <c r="JTQ810" s="49"/>
      <c r="JTR810" s="49"/>
      <c r="JTS810" s="49"/>
      <c r="JTT810" s="49"/>
      <c r="JTU810" s="49"/>
      <c r="JTV810" s="49"/>
      <c r="JTW810" s="49"/>
      <c r="JTX810" s="49"/>
      <c r="JTY810" s="49"/>
      <c r="JTZ810" s="49"/>
      <c r="JUA810" s="49"/>
      <c r="JUB810" s="49"/>
      <c r="JUC810" s="49"/>
      <c r="JUD810" s="49"/>
      <c r="JUE810" s="49"/>
      <c r="JUF810" s="49"/>
      <c r="JUG810" s="49"/>
      <c r="JUH810" s="49"/>
      <c r="JUI810" s="49"/>
      <c r="JUJ810" s="49"/>
      <c r="JUK810" s="49"/>
      <c r="JUL810" s="49"/>
      <c r="JUM810" s="49"/>
      <c r="JUN810" s="49"/>
      <c r="JUO810" s="49"/>
      <c r="JUP810" s="49"/>
      <c r="JUQ810" s="49"/>
      <c r="JUR810" s="49"/>
      <c r="JUS810" s="49"/>
      <c r="JUT810" s="49"/>
      <c r="JUU810" s="49"/>
      <c r="JUV810" s="49"/>
      <c r="JUW810" s="49"/>
      <c r="JUX810" s="49"/>
      <c r="JUY810" s="49"/>
      <c r="JUZ810" s="49"/>
      <c r="JVA810" s="49"/>
      <c r="JVB810" s="49"/>
      <c r="JVC810" s="49"/>
      <c r="JVD810" s="49"/>
      <c r="JVE810" s="49"/>
      <c r="JVF810" s="49"/>
      <c r="JVG810" s="49"/>
      <c r="JVH810" s="49"/>
      <c r="JVI810" s="49"/>
      <c r="JVJ810" s="49"/>
      <c r="JVK810" s="49"/>
      <c r="JVL810" s="49"/>
      <c r="JVM810" s="49"/>
      <c r="JVN810" s="49"/>
      <c r="JVO810" s="49"/>
      <c r="JVP810" s="49"/>
      <c r="JVQ810" s="49"/>
      <c r="JVR810" s="49"/>
      <c r="JVS810" s="49"/>
      <c r="JVT810" s="49"/>
      <c r="JVU810" s="49"/>
      <c r="JVV810" s="49"/>
      <c r="JVW810" s="49"/>
      <c r="JVX810" s="49"/>
      <c r="JVY810" s="49"/>
      <c r="JVZ810" s="49"/>
      <c r="JWA810" s="49"/>
      <c r="JWB810" s="49"/>
      <c r="JWC810" s="49"/>
      <c r="JWD810" s="49"/>
      <c r="JWE810" s="49"/>
      <c r="JWF810" s="49"/>
      <c r="JWG810" s="49"/>
      <c r="JWH810" s="49"/>
      <c r="JWI810" s="49"/>
      <c r="JWJ810" s="49"/>
      <c r="JWK810" s="49"/>
      <c r="JWL810" s="49"/>
      <c r="JWM810" s="49"/>
      <c r="JWN810" s="49"/>
      <c r="JWO810" s="49"/>
      <c r="JWP810" s="49"/>
      <c r="JWQ810" s="49"/>
      <c r="JWR810" s="49"/>
      <c r="JWS810" s="49"/>
      <c r="JWT810" s="49"/>
      <c r="JWU810" s="49"/>
      <c r="JWV810" s="49"/>
      <c r="JWW810" s="49"/>
      <c r="JWX810" s="49"/>
      <c r="JWY810" s="49"/>
      <c r="JWZ810" s="49"/>
      <c r="JXA810" s="49"/>
      <c r="JXB810" s="49"/>
      <c r="JXC810" s="49"/>
      <c r="JXD810" s="49"/>
      <c r="JXE810" s="49"/>
      <c r="JXF810" s="49"/>
      <c r="JXG810" s="49"/>
      <c r="JXH810" s="49"/>
      <c r="JXI810" s="49"/>
      <c r="JXJ810" s="49"/>
      <c r="JXK810" s="49"/>
      <c r="JXL810" s="49"/>
      <c r="JXM810" s="49"/>
      <c r="JXN810" s="49"/>
      <c r="JXO810" s="49"/>
      <c r="JXP810" s="49"/>
      <c r="JXQ810" s="49"/>
      <c r="JXR810" s="49"/>
      <c r="JXS810" s="49"/>
      <c r="JXT810" s="49"/>
      <c r="JXU810" s="49"/>
      <c r="JXV810" s="49"/>
      <c r="JXW810" s="49"/>
      <c r="JXX810" s="49"/>
      <c r="JXY810" s="49"/>
      <c r="JXZ810" s="49"/>
      <c r="JYA810" s="49"/>
      <c r="JYB810" s="49"/>
      <c r="JYC810" s="49"/>
      <c r="JYD810" s="49"/>
      <c r="JYE810" s="49"/>
      <c r="JYF810" s="49"/>
      <c r="JYG810" s="49"/>
      <c r="JYH810" s="49"/>
      <c r="JYI810" s="49"/>
      <c r="JYJ810" s="49"/>
      <c r="JYK810" s="49"/>
      <c r="JYL810" s="49"/>
      <c r="JYM810" s="49"/>
      <c r="JYN810" s="49"/>
      <c r="JYO810" s="49"/>
      <c r="JYP810" s="49"/>
      <c r="JYQ810" s="49"/>
      <c r="JYR810" s="49"/>
      <c r="JYS810" s="49"/>
      <c r="JYT810" s="49"/>
      <c r="JYU810" s="49"/>
      <c r="JYV810" s="49"/>
      <c r="JYW810" s="49"/>
      <c r="JYX810" s="49"/>
      <c r="JYY810" s="49"/>
      <c r="JYZ810" s="49"/>
      <c r="JZA810" s="49"/>
      <c r="JZB810" s="49"/>
      <c r="JZC810" s="49"/>
      <c r="JZD810" s="49"/>
      <c r="JZE810" s="49"/>
      <c r="JZF810" s="49"/>
      <c r="JZG810" s="49"/>
      <c r="JZH810" s="49"/>
      <c r="JZI810" s="49"/>
      <c r="JZJ810" s="49"/>
      <c r="JZK810" s="49"/>
      <c r="JZL810" s="49"/>
      <c r="JZM810" s="49"/>
      <c r="JZN810" s="49"/>
      <c r="JZO810" s="49"/>
      <c r="JZP810" s="49"/>
      <c r="JZQ810" s="49"/>
      <c r="JZR810" s="49"/>
      <c r="JZS810" s="49"/>
      <c r="JZT810" s="49"/>
      <c r="JZU810" s="49"/>
      <c r="JZV810" s="49"/>
      <c r="JZW810" s="49"/>
      <c r="JZX810" s="49"/>
      <c r="JZY810" s="49"/>
      <c r="JZZ810" s="49"/>
      <c r="KAA810" s="49"/>
      <c r="KAB810" s="49"/>
      <c r="KAC810" s="49"/>
      <c r="KAD810" s="49"/>
      <c r="KAE810" s="49"/>
      <c r="KAF810" s="49"/>
      <c r="KAG810" s="49"/>
      <c r="KAH810" s="49"/>
      <c r="KAI810" s="49"/>
      <c r="KAJ810" s="49"/>
      <c r="KAK810" s="49"/>
      <c r="KAL810" s="49"/>
      <c r="KAM810" s="49"/>
      <c r="KAN810" s="49"/>
      <c r="KAO810" s="49"/>
      <c r="KAP810" s="49"/>
      <c r="KAQ810" s="49"/>
      <c r="KAR810" s="49"/>
      <c r="KAS810" s="49"/>
      <c r="KAT810" s="49"/>
      <c r="KAU810" s="49"/>
      <c r="KAV810" s="49"/>
      <c r="KAW810" s="49"/>
      <c r="KAX810" s="49"/>
      <c r="KAY810" s="49"/>
      <c r="KAZ810" s="49"/>
      <c r="KBA810" s="49"/>
      <c r="KBB810" s="49"/>
      <c r="KBC810" s="49"/>
      <c r="KBD810" s="49"/>
      <c r="KBE810" s="49"/>
      <c r="KBF810" s="49"/>
      <c r="KBG810" s="49"/>
      <c r="KBH810" s="49"/>
      <c r="KBI810" s="49"/>
      <c r="KBJ810" s="49"/>
      <c r="KBK810" s="49"/>
      <c r="KBL810" s="49"/>
      <c r="KBM810" s="49"/>
      <c r="KBN810" s="49"/>
      <c r="KBO810" s="49"/>
      <c r="KBP810" s="49"/>
      <c r="KBQ810" s="49"/>
      <c r="KBR810" s="49"/>
      <c r="KBS810" s="49"/>
      <c r="KBT810" s="49"/>
      <c r="KBU810" s="49"/>
      <c r="KBV810" s="49"/>
      <c r="KBW810" s="49"/>
      <c r="KBX810" s="49"/>
      <c r="KBY810" s="49"/>
      <c r="KBZ810" s="49"/>
      <c r="KCA810" s="49"/>
      <c r="KCB810" s="49"/>
      <c r="KCC810" s="49"/>
      <c r="KCD810" s="49"/>
      <c r="KCE810" s="49"/>
      <c r="KCF810" s="49"/>
      <c r="KCG810" s="49"/>
      <c r="KCH810" s="49"/>
      <c r="KCI810" s="49"/>
      <c r="KCJ810" s="49"/>
      <c r="KCK810" s="49"/>
      <c r="KCL810" s="49"/>
      <c r="KCM810" s="49"/>
      <c r="KCN810" s="49"/>
      <c r="KCO810" s="49"/>
      <c r="KCP810" s="49"/>
      <c r="KCQ810" s="49"/>
      <c r="KCR810" s="49"/>
      <c r="KCS810" s="49"/>
      <c r="KCT810" s="49"/>
      <c r="KCU810" s="49"/>
      <c r="KCV810" s="49"/>
      <c r="KCW810" s="49"/>
      <c r="KCX810" s="49"/>
      <c r="KCY810" s="49"/>
      <c r="KCZ810" s="49"/>
      <c r="KDA810" s="49"/>
      <c r="KDB810" s="49"/>
      <c r="KDC810" s="49"/>
      <c r="KDD810" s="49"/>
      <c r="KDE810" s="49"/>
      <c r="KDF810" s="49"/>
      <c r="KDG810" s="49"/>
      <c r="KDH810" s="49"/>
      <c r="KDI810" s="49"/>
      <c r="KDJ810" s="49"/>
      <c r="KDK810" s="49"/>
      <c r="KDL810" s="49"/>
      <c r="KDM810" s="49"/>
      <c r="KDN810" s="49"/>
      <c r="KDO810" s="49"/>
      <c r="KDP810" s="49"/>
      <c r="KDQ810" s="49"/>
      <c r="KDR810" s="49"/>
      <c r="KDS810" s="49"/>
      <c r="KDT810" s="49"/>
      <c r="KDU810" s="49"/>
      <c r="KDV810" s="49"/>
      <c r="KDW810" s="49"/>
      <c r="KDX810" s="49"/>
      <c r="KDY810" s="49"/>
      <c r="KDZ810" s="49"/>
      <c r="KEA810" s="49"/>
      <c r="KEB810" s="49"/>
      <c r="KEC810" s="49"/>
      <c r="KED810" s="49"/>
      <c r="KEE810" s="49"/>
      <c r="KEF810" s="49"/>
      <c r="KEG810" s="49"/>
      <c r="KEH810" s="49"/>
      <c r="KEI810" s="49"/>
      <c r="KEJ810" s="49"/>
      <c r="KEK810" s="49"/>
      <c r="KEL810" s="49"/>
      <c r="KEM810" s="49"/>
      <c r="KEN810" s="49"/>
      <c r="KEO810" s="49"/>
      <c r="KEP810" s="49"/>
      <c r="KEQ810" s="49"/>
      <c r="KER810" s="49"/>
      <c r="KES810" s="49"/>
      <c r="KET810" s="49"/>
      <c r="KEU810" s="49"/>
      <c r="KEV810" s="49"/>
      <c r="KEW810" s="49"/>
      <c r="KEX810" s="49"/>
      <c r="KEY810" s="49"/>
      <c r="KEZ810" s="49"/>
      <c r="KFA810" s="49"/>
      <c r="KFB810" s="49"/>
      <c r="KFC810" s="49"/>
      <c r="KFD810" s="49"/>
      <c r="KFE810" s="49"/>
      <c r="KFF810" s="49"/>
      <c r="KFG810" s="49"/>
      <c r="KFH810" s="49"/>
      <c r="KFI810" s="49"/>
      <c r="KFJ810" s="49"/>
      <c r="KFK810" s="49"/>
      <c r="KFL810" s="49"/>
      <c r="KFM810" s="49"/>
      <c r="KFN810" s="49"/>
      <c r="KFO810" s="49"/>
      <c r="KFP810" s="49"/>
      <c r="KFQ810" s="49"/>
      <c r="KFR810" s="49"/>
      <c r="KFS810" s="49"/>
      <c r="KFT810" s="49"/>
      <c r="KFU810" s="49"/>
      <c r="KFV810" s="49"/>
      <c r="KFW810" s="49"/>
      <c r="KFX810" s="49"/>
      <c r="KFY810" s="49"/>
      <c r="KFZ810" s="49"/>
      <c r="KGA810" s="49"/>
      <c r="KGB810" s="49"/>
      <c r="KGC810" s="49"/>
      <c r="KGD810" s="49"/>
      <c r="KGE810" s="49"/>
      <c r="KGF810" s="49"/>
      <c r="KGG810" s="49"/>
      <c r="KGH810" s="49"/>
      <c r="KGI810" s="49"/>
      <c r="KGJ810" s="49"/>
      <c r="KGK810" s="49"/>
      <c r="KGL810" s="49"/>
      <c r="KGM810" s="49"/>
      <c r="KGN810" s="49"/>
      <c r="KGO810" s="49"/>
      <c r="KGP810" s="49"/>
      <c r="KGQ810" s="49"/>
      <c r="KGR810" s="49"/>
      <c r="KGS810" s="49"/>
      <c r="KGT810" s="49"/>
      <c r="KGU810" s="49"/>
      <c r="KGV810" s="49"/>
      <c r="KGW810" s="49"/>
      <c r="KGX810" s="49"/>
      <c r="KGY810" s="49"/>
      <c r="KGZ810" s="49"/>
      <c r="KHA810" s="49"/>
      <c r="KHB810" s="49"/>
      <c r="KHC810" s="49"/>
      <c r="KHD810" s="49"/>
      <c r="KHE810" s="49"/>
      <c r="KHF810" s="49"/>
      <c r="KHG810" s="49"/>
      <c r="KHH810" s="49"/>
      <c r="KHI810" s="49"/>
      <c r="KHJ810" s="49"/>
      <c r="KHK810" s="49"/>
      <c r="KHL810" s="49"/>
      <c r="KHM810" s="49"/>
      <c r="KHN810" s="49"/>
      <c r="KHO810" s="49"/>
      <c r="KHP810" s="49"/>
      <c r="KHQ810" s="49"/>
      <c r="KHR810" s="49"/>
      <c r="KHS810" s="49"/>
      <c r="KHT810" s="49"/>
      <c r="KHU810" s="49"/>
      <c r="KHV810" s="49"/>
      <c r="KHW810" s="49"/>
      <c r="KHX810" s="49"/>
      <c r="KHY810" s="49"/>
      <c r="KHZ810" s="49"/>
      <c r="KIA810" s="49"/>
      <c r="KIB810" s="49"/>
      <c r="KIC810" s="49"/>
      <c r="KID810" s="49"/>
      <c r="KIE810" s="49"/>
      <c r="KIF810" s="49"/>
      <c r="KIG810" s="49"/>
      <c r="KIH810" s="49"/>
      <c r="KII810" s="49"/>
      <c r="KIJ810" s="49"/>
      <c r="KIK810" s="49"/>
      <c r="KIL810" s="49"/>
      <c r="KIM810" s="49"/>
      <c r="KIN810" s="49"/>
      <c r="KIO810" s="49"/>
      <c r="KIP810" s="49"/>
      <c r="KIQ810" s="49"/>
      <c r="KIR810" s="49"/>
      <c r="KIS810" s="49"/>
      <c r="KIT810" s="49"/>
      <c r="KIU810" s="49"/>
      <c r="KIV810" s="49"/>
      <c r="KIW810" s="49"/>
      <c r="KIX810" s="49"/>
      <c r="KIY810" s="49"/>
      <c r="KIZ810" s="49"/>
      <c r="KJA810" s="49"/>
      <c r="KJB810" s="49"/>
      <c r="KJC810" s="49"/>
      <c r="KJD810" s="49"/>
      <c r="KJE810" s="49"/>
      <c r="KJF810" s="49"/>
      <c r="KJG810" s="49"/>
      <c r="KJH810" s="49"/>
      <c r="KJI810" s="49"/>
      <c r="KJJ810" s="49"/>
      <c r="KJK810" s="49"/>
      <c r="KJL810" s="49"/>
      <c r="KJM810" s="49"/>
      <c r="KJN810" s="49"/>
      <c r="KJO810" s="49"/>
      <c r="KJP810" s="49"/>
      <c r="KJQ810" s="49"/>
      <c r="KJR810" s="49"/>
      <c r="KJS810" s="49"/>
      <c r="KJT810" s="49"/>
      <c r="KJU810" s="49"/>
      <c r="KJV810" s="49"/>
      <c r="KJW810" s="49"/>
      <c r="KJX810" s="49"/>
      <c r="KJY810" s="49"/>
      <c r="KJZ810" s="49"/>
      <c r="KKA810" s="49"/>
      <c r="KKB810" s="49"/>
      <c r="KKC810" s="49"/>
      <c r="KKD810" s="49"/>
      <c r="KKE810" s="49"/>
      <c r="KKF810" s="49"/>
      <c r="KKG810" s="49"/>
      <c r="KKH810" s="49"/>
      <c r="KKI810" s="49"/>
      <c r="KKJ810" s="49"/>
      <c r="KKK810" s="49"/>
      <c r="KKL810" s="49"/>
      <c r="KKM810" s="49"/>
      <c r="KKN810" s="49"/>
      <c r="KKO810" s="49"/>
      <c r="KKP810" s="49"/>
      <c r="KKQ810" s="49"/>
      <c r="KKR810" s="49"/>
      <c r="KKS810" s="49"/>
      <c r="KKT810" s="49"/>
      <c r="KKU810" s="49"/>
      <c r="KKV810" s="49"/>
      <c r="KKW810" s="49"/>
      <c r="KKX810" s="49"/>
      <c r="KKY810" s="49"/>
      <c r="KKZ810" s="49"/>
      <c r="KLA810" s="49"/>
      <c r="KLB810" s="49"/>
      <c r="KLC810" s="49"/>
      <c r="KLD810" s="49"/>
      <c r="KLE810" s="49"/>
      <c r="KLF810" s="49"/>
      <c r="KLG810" s="49"/>
      <c r="KLH810" s="49"/>
      <c r="KLI810" s="49"/>
      <c r="KLJ810" s="49"/>
      <c r="KLK810" s="49"/>
      <c r="KLL810" s="49"/>
      <c r="KLM810" s="49"/>
      <c r="KLN810" s="49"/>
      <c r="KLO810" s="49"/>
      <c r="KLP810" s="49"/>
      <c r="KLQ810" s="49"/>
      <c r="KLR810" s="49"/>
      <c r="KLS810" s="49"/>
      <c r="KLT810" s="49"/>
      <c r="KLU810" s="49"/>
      <c r="KLV810" s="49"/>
      <c r="KLW810" s="49"/>
      <c r="KLX810" s="49"/>
      <c r="KLY810" s="49"/>
      <c r="KLZ810" s="49"/>
      <c r="KMA810" s="49"/>
      <c r="KMB810" s="49"/>
      <c r="KMC810" s="49"/>
      <c r="KMD810" s="49"/>
      <c r="KME810" s="49"/>
      <c r="KMF810" s="49"/>
      <c r="KMG810" s="49"/>
      <c r="KMH810" s="49"/>
      <c r="KMI810" s="49"/>
      <c r="KMJ810" s="49"/>
      <c r="KMK810" s="49"/>
      <c r="KML810" s="49"/>
      <c r="KMM810" s="49"/>
      <c r="KMN810" s="49"/>
      <c r="KMO810" s="49"/>
      <c r="KMP810" s="49"/>
      <c r="KMQ810" s="49"/>
      <c r="KMR810" s="49"/>
      <c r="KMS810" s="49"/>
      <c r="KMT810" s="49"/>
      <c r="KMU810" s="49"/>
      <c r="KMV810" s="49"/>
      <c r="KMW810" s="49"/>
      <c r="KMX810" s="49"/>
      <c r="KMY810" s="49"/>
      <c r="KMZ810" s="49"/>
      <c r="KNA810" s="49"/>
      <c r="KNB810" s="49"/>
      <c r="KNC810" s="49"/>
      <c r="KND810" s="49"/>
      <c r="KNE810" s="49"/>
      <c r="KNF810" s="49"/>
      <c r="KNG810" s="49"/>
      <c r="KNH810" s="49"/>
      <c r="KNI810" s="49"/>
      <c r="KNJ810" s="49"/>
      <c r="KNK810" s="49"/>
      <c r="KNL810" s="49"/>
      <c r="KNM810" s="49"/>
      <c r="KNN810" s="49"/>
      <c r="KNO810" s="49"/>
      <c r="KNP810" s="49"/>
      <c r="KNQ810" s="49"/>
      <c r="KNR810" s="49"/>
      <c r="KNS810" s="49"/>
      <c r="KNT810" s="49"/>
      <c r="KNU810" s="49"/>
      <c r="KNV810" s="49"/>
      <c r="KNW810" s="49"/>
      <c r="KNX810" s="49"/>
      <c r="KNY810" s="49"/>
      <c r="KNZ810" s="49"/>
      <c r="KOA810" s="49"/>
      <c r="KOB810" s="49"/>
      <c r="KOC810" s="49"/>
      <c r="KOD810" s="49"/>
      <c r="KOE810" s="49"/>
      <c r="KOF810" s="49"/>
      <c r="KOG810" s="49"/>
      <c r="KOH810" s="49"/>
      <c r="KOI810" s="49"/>
      <c r="KOJ810" s="49"/>
      <c r="KOK810" s="49"/>
      <c r="KOL810" s="49"/>
      <c r="KOM810" s="49"/>
      <c r="KON810" s="49"/>
      <c r="KOO810" s="49"/>
      <c r="KOP810" s="49"/>
      <c r="KOQ810" s="49"/>
      <c r="KOR810" s="49"/>
      <c r="KOS810" s="49"/>
      <c r="KOT810" s="49"/>
      <c r="KOU810" s="49"/>
      <c r="KOV810" s="49"/>
      <c r="KOW810" s="49"/>
      <c r="KOX810" s="49"/>
      <c r="KOY810" s="49"/>
      <c r="KOZ810" s="49"/>
      <c r="KPA810" s="49"/>
      <c r="KPB810" s="49"/>
      <c r="KPC810" s="49"/>
      <c r="KPD810" s="49"/>
      <c r="KPE810" s="49"/>
      <c r="KPF810" s="49"/>
      <c r="KPG810" s="49"/>
      <c r="KPH810" s="49"/>
      <c r="KPI810" s="49"/>
      <c r="KPJ810" s="49"/>
      <c r="KPK810" s="49"/>
      <c r="KPL810" s="49"/>
      <c r="KPM810" s="49"/>
      <c r="KPN810" s="49"/>
      <c r="KPO810" s="49"/>
      <c r="KPP810" s="49"/>
      <c r="KPQ810" s="49"/>
      <c r="KPR810" s="49"/>
      <c r="KPS810" s="49"/>
      <c r="KPT810" s="49"/>
      <c r="KPU810" s="49"/>
      <c r="KPV810" s="49"/>
      <c r="KPW810" s="49"/>
      <c r="KPX810" s="49"/>
      <c r="KPY810" s="49"/>
      <c r="KPZ810" s="49"/>
      <c r="KQA810" s="49"/>
      <c r="KQB810" s="49"/>
      <c r="KQC810" s="49"/>
      <c r="KQD810" s="49"/>
      <c r="KQE810" s="49"/>
      <c r="KQF810" s="49"/>
      <c r="KQG810" s="49"/>
      <c r="KQH810" s="49"/>
      <c r="KQI810" s="49"/>
      <c r="KQJ810" s="49"/>
      <c r="KQK810" s="49"/>
      <c r="KQL810" s="49"/>
      <c r="KQM810" s="49"/>
      <c r="KQN810" s="49"/>
      <c r="KQO810" s="49"/>
      <c r="KQP810" s="49"/>
      <c r="KQQ810" s="49"/>
      <c r="KQR810" s="49"/>
      <c r="KQS810" s="49"/>
      <c r="KQT810" s="49"/>
      <c r="KQU810" s="49"/>
      <c r="KQV810" s="49"/>
      <c r="KQW810" s="49"/>
      <c r="KQX810" s="49"/>
      <c r="KQY810" s="49"/>
      <c r="KQZ810" s="49"/>
      <c r="KRA810" s="49"/>
      <c r="KRB810" s="49"/>
      <c r="KRC810" s="49"/>
      <c r="KRD810" s="49"/>
      <c r="KRE810" s="49"/>
      <c r="KRF810" s="49"/>
      <c r="KRG810" s="49"/>
      <c r="KRH810" s="49"/>
      <c r="KRI810" s="49"/>
      <c r="KRJ810" s="49"/>
      <c r="KRK810" s="49"/>
      <c r="KRL810" s="49"/>
      <c r="KRM810" s="49"/>
      <c r="KRN810" s="49"/>
      <c r="KRO810" s="49"/>
      <c r="KRP810" s="49"/>
      <c r="KRQ810" s="49"/>
      <c r="KRR810" s="49"/>
      <c r="KRS810" s="49"/>
      <c r="KRT810" s="49"/>
      <c r="KRU810" s="49"/>
      <c r="KRV810" s="49"/>
      <c r="KRW810" s="49"/>
      <c r="KRX810" s="49"/>
      <c r="KRY810" s="49"/>
      <c r="KRZ810" s="49"/>
      <c r="KSA810" s="49"/>
      <c r="KSB810" s="49"/>
      <c r="KSC810" s="49"/>
      <c r="KSD810" s="49"/>
      <c r="KSE810" s="49"/>
      <c r="KSF810" s="49"/>
      <c r="KSG810" s="49"/>
      <c r="KSH810" s="49"/>
      <c r="KSI810" s="49"/>
      <c r="KSJ810" s="49"/>
      <c r="KSK810" s="49"/>
      <c r="KSL810" s="49"/>
      <c r="KSM810" s="49"/>
      <c r="KSN810" s="49"/>
      <c r="KSO810" s="49"/>
      <c r="KSP810" s="49"/>
      <c r="KSQ810" s="49"/>
      <c r="KSR810" s="49"/>
      <c r="KSS810" s="49"/>
      <c r="KST810" s="49"/>
      <c r="KSU810" s="49"/>
      <c r="KSV810" s="49"/>
      <c r="KSW810" s="49"/>
      <c r="KSX810" s="49"/>
      <c r="KSY810" s="49"/>
      <c r="KSZ810" s="49"/>
      <c r="KTA810" s="49"/>
      <c r="KTB810" s="49"/>
      <c r="KTC810" s="49"/>
      <c r="KTD810" s="49"/>
      <c r="KTE810" s="49"/>
      <c r="KTF810" s="49"/>
      <c r="KTG810" s="49"/>
      <c r="KTH810" s="49"/>
      <c r="KTI810" s="49"/>
      <c r="KTJ810" s="49"/>
      <c r="KTK810" s="49"/>
      <c r="KTL810" s="49"/>
      <c r="KTM810" s="49"/>
      <c r="KTN810" s="49"/>
      <c r="KTO810" s="49"/>
      <c r="KTP810" s="49"/>
      <c r="KTQ810" s="49"/>
      <c r="KTR810" s="49"/>
      <c r="KTS810" s="49"/>
      <c r="KTT810" s="49"/>
      <c r="KTU810" s="49"/>
      <c r="KTV810" s="49"/>
      <c r="KTW810" s="49"/>
      <c r="KTX810" s="49"/>
      <c r="KTY810" s="49"/>
      <c r="KTZ810" s="49"/>
      <c r="KUA810" s="49"/>
      <c r="KUB810" s="49"/>
      <c r="KUC810" s="49"/>
      <c r="KUD810" s="49"/>
      <c r="KUE810" s="49"/>
      <c r="KUF810" s="49"/>
      <c r="KUG810" s="49"/>
      <c r="KUH810" s="49"/>
      <c r="KUI810" s="49"/>
      <c r="KUJ810" s="49"/>
      <c r="KUK810" s="49"/>
      <c r="KUL810" s="49"/>
      <c r="KUM810" s="49"/>
      <c r="KUN810" s="49"/>
      <c r="KUO810" s="49"/>
      <c r="KUP810" s="49"/>
      <c r="KUQ810" s="49"/>
      <c r="KUR810" s="49"/>
      <c r="KUS810" s="49"/>
      <c r="KUT810" s="49"/>
      <c r="KUU810" s="49"/>
      <c r="KUV810" s="49"/>
      <c r="KUW810" s="49"/>
      <c r="KUX810" s="49"/>
      <c r="KUY810" s="49"/>
      <c r="KUZ810" s="49"/>
      <c r="KVA810" s="49"/>
      <c r="KVB810" s="49"/>
      <c r="KVC810" s="49"/>
      <c r="KVD810" s="49"/>
      <c r="KVE810" s="49"/>
      <c r="KVF810" s="49"/>
      <c r="KVG810" s="49"/>
      <c r="KVH810" s="49"/>
      <c r="KVI810" s="49"/>
      <c r="KVJ810" s="49"/>
      <c r="KVK810" s="49"/>
      <c r="KVL810" s="49"/>
      <c r="KVM810" s="49"/>
      <c r="KVN810" s="49"/>
      <c r="KVO810" s="49"/>
      <c r="KVP810" s="49"/>
      <c r="KVQ810" s="49"/>
      <c r="KVR810" s="49"/>
      <c r="KVS810" s="49"/>
      <c r="KVT810" s="49"/>
      <c r="KVU810" s="49"/>
      <c r="KVV810" s="49"/>
      <c r="KVW810" s="49"/>
      <c r="KVX810" s="49"/>
      <c r="KVY810" s="49"/>
      <c r="KVZ810" s="49"/>
      <c r="KWA810" s="49"/>
      <c r="KWB810" s="49"/>
      <c r="KWC810" s="49"/>
      <c r="KWD810" s="49"/>
      <c r="KWE810" s="49"/>
      <c r="KWF810" s="49"/>
      <c r="KWG810" s="49"/>
      <c r="KWH810" s="49"/>
      <c r="KWI810" s="49"/>
      <c r="KWJ810" s="49"/>
      <c r="KWK810" s="49"/>
      <c r="KWL810" s="49"/>
      <c r="KWM810" s="49"/>
      <c r="KWN810" s="49"/>
      <c r="KWO810" s="49"/>
      <c r="KWP810" s="49"/>
      <c r="KWQ810" s="49"/>
      <c r="KWR810" s="49"/>
      <c r="KWS810" s="49"/>
      <c r="KWT810" s="49"/>
      <c r="KWU810" s="49"/>
      <c r="KWV810" s="49"/>
      <c r="KWW810" s="49"/>
      <c r="KWX810" s="49"/>
      <c r="KWY810" s="49"/>
      <c r="KWZ810" s="49"/>
      <c r="KXA810" s="49"/>
      <c r="KXB810" s="49"/>
      <c r="KXC810" s="49"/>
      <c r="KXD810" s="49"/>
      <c r="KXE810" s="49"/>
      <c r="KXF810" s="49"/>
      <c r="KXG810" s="49"/>
      <c r="KXH810" s="49"/>
      <c r="KXI810" s="49"/>
      <c r="KXJ810" s="49"/>
      <c r="KXK810" s="49"/>
      <c r="KXL810" s="49"/>
      <c r="KXM810" s="49"/>
      <c r="KXN810" s="49"/>
      <c r="KXO810" s="49"/>
      <c r="KXP810" s="49"/>
      <c r="KXQ810" s="49"/>
      <c r="KXR810" s="49"/>
      <c r="KXS810" s="49"/>
      <c r="KXT810" s="49"/>
      <c r="KXU810" s="49"/>
      <c r="KXV810" s="49"/>
      <c r="KXW810" s="49"/>
      <c r="KXX810" s="49"/>
      <c r="KXY810" s="49"/>
      <c r="KXZ810" s="49"/>
      <c r="KYA810" s="49"/>
      <c r="KYB810" s="49"/>
      <c r="KYC810" s="49"/>
      <c r="KYD810" s="49"/>
      <c r="KYE810" s="49"/>
      <c r="KYF810" s="49"/>
      <c r="KYG810" s="49"/>
      <c r="KYH810" s="49"/>
      <c r="KYI810" s="49"/>
      <c r="KYJ810" s="49"/>
      <c r="KYK810" s="49"/>
      <c r="KYL810" s="49"/>
      <c r="KYM810" s="49"/>
      <c r="KYN810" s="49"/>
      <c r="KYO810" s="49"/>
      <c r="KYP810" s="49"/>
      <c r="KYQ810" s="49"/>
      <c r="KYR810" s="49"/>
      <c r="KYS810" s="49"/>
      <c r="KYT810" s="49"/>
      <c r="KYU810" s="49"/>
      <c r="KYV810" s="49"/>
      <c r="KYW810" s="49"/>
      <c r="KYX810" s="49"/>
      <c r="KYY810" s="49"/>
      <c r="KYZ810" s="49"/>
      <c r="KZA810" s="49"/>
      <c r="KZB810" s="49"/>
      <c r="KZC810" s="49"/>
      <c r="KZD810" s="49"/>
      <c r="KZE810" s="49"/>
      <c r="KZF810" s="49"/>
      <c r="KZG810" s="49"/>
      <c r="KZH810" s="49"/>
      <c r="KZI810" s="49"/>
      <c r="KZJ810" s="49"/>
      <c r="KZK810" s="49"/>
      <c r="KZL810" s="49"/>
      <c r="KZM810" s="49"/>
      <c r="KZN810" s="49"/>
      <c r="KZO810" s="49"/>
      <c r="KZP810" s="49"/>
      <c r="KZQ810" s="49"/>
      <c r="KZR810" s="49"/>
      <c r="KZS810" s="49"/>
      <c r="KZT810" s="49"/>
      <c r="KZU810" s="49"/>
      <c r="KZV810" s="49"/>
      <c r="KZW810" s="49"/>
      <c r="KZX810" s="49"/>
      <c r="KZY810" s="49"/>
      <c r="KZZ810" s="49"/>
      <c r="LAA810" s="49"/>
      <c r="LAB810" s="49"/>
      <c r="LAC810" s="49"/>
      <c r="LAD810" s="49"/>
      <c r="LAE810" s="49"/>
      <c r="LAF810" s="49"/>
      <c r="LAG810" s="49"/>
      <c r="LAH810" s="49"/>
      <c r="LAI810" s="49"/>
      <c r="LAJ810" s="49"/>
      <c r="LAK810" s="49"/>
      <c r="LAL810" s="49"/>
      <c r="LAM810" s="49"/>
      <c r="LAN810" s="49"/>
      <c r="LAO810" s="49"/>
      <c r="LAP810" s="49"/>
      <c r="LAQ810" s="49"/>
      <c r="LAR810" s="49"/>
      <c r="LAS810" s="49"/>
      <c r="LAT810" s="49"/>
      <c r="LAU810" s="49"/>
      <c r="LAV810" s="49"/>
      <c r="LAW810" s="49"/>
      <c r="LAX810" s="49"/>
      <c r="LAY810" s="49"/>
      <c r="LAZ810" s="49"/>
      <c r="LBA810" s="49"/>
      <c r="LBB810" s="49"/>
      <c r="LBC810" s="49"/>
      <c r="LBD810" s="49"/>
      <c r="LBE810" s="49"/>
      <c r="LBF810" s="49"/>
      <c r="LBG810" s="49"/>
      <c r="LBH810" s="49"/>
      <c r="LBI810" s="49"/>
      <c r="LBJ810" s="49"/>
      <c r="LBK810" s="49"/>
      <c r="LBL810" s="49"/>
      <c r="LBM810" s="49"/>
      <c r="LBN810" s="49"/>
      <c r="LBO810" s="49"/>
      <c r="LBP810" s="49"/>
      <c r="LBQ810" s="49"/>
      <c r="LBR810" s="49"/>
      <c r="LBS810" s="49"/>
      <c r="LBT810" s="49"/>
      <c r="LBU810" s="49"/>
      <c r="LBV810" s="49"/>
      <c r="LBW810" s="49"/>
      <c r="LBX810" s="49"/>
      <c r="LBY810" s="49"/>
      <c r="LBZ810" s="49"/>
      <c r="LCA810" s="49"/>
      <c r="LCB810" s="49"/>
      <c r="LCC810" s="49"/>
      <c r="LCD810" s="49"/>
      <c r="LCE810" s="49"/>
      <c r="LCF810" s="49"/>
      <c r="LCG810" s="49"/>
      <c r="LCH810" s="49"/>
      <c r="LCI810" s="49"/>
      <c r="LCJ810" s="49"/>
      <c r="LCK810" s="49"/>
      <c r="LCL810" s="49"/>
      <c r="LCM810" s="49"/>
      <c r="LCN810" s="49"/>
      <c r="LCO810" s="49"/>
      <c r="LCP810" s="49"/>
      <c r="LCQ810" s="49"/>
      <c r="LCR810" s="49"/>
      <c r="LCS810" s="49"/>
      <c r="LCT810" s="49"/>
      <c r="LCU810" s="49"/>
      <c r="LCV810" s="49"/>
      <c r="LCW810" s="49"/>
      <c r="LCX810" s="49"/>
      <c r="LCY810" s="49"/>
      <c r="LCZ810" s="49"/>
      <c r="LDA810" s="49"/>
      <c r="LDB810" s="49"/>
      <c r="LDC810" s="49"/>
      <c r="LDD810" s="49"/>
      <c r="LDE810" s="49"/>
      <c r="LDF810" s="49"/>
      <c r="LDG810" s="49"/>
      <c r="LDH810" s="49"/>
      <c r="LDI810" s="49"/>
      <c r="LDJ810" s="49"/>
      <c r="LDK810" s="49"/>
      <c r="LDL810" s="49"/>
      <c r="LDM810" s="49"/>
      <c r="LDN810" s="49"/>
      <c r="LDO810" s="49"/>
      <c r="LDP810" s="49"/>
      <c r="LDQ810" s="49"/>
      <c r="LDR810" s="49"/>
      <c r="LDS810" s="49"/>
      <c r="LDT810" s="49"/>
      <c r="LDU810" s="49"/>
      <c r="LDV810" s="49"/>
      <c r="LDW810" s="49"/>
      <c r="LDX810" s="49"/>
      <c r="LDY810" s="49"/>
      <c r="LDZ810" s="49"/>
      <c r="LEA810" s="49"/>
      <c r="LEB810" s="49"/>
      <c r="LEC810" s="49"/>
      <c r="LED810" s="49"/>
      <c r="LEE810" s="49"/>
      <c r="LEF810" s="49"/>
      <c r="LEG810" s="49"/>
      <c r="LEH810" s="49"/>
      <c r="LEI810" s="49"/>
      <c r="LEJ810" s="49"/>
      <c r="LEK810" s="49"/>
      <c r="LEL810" s="49"/>
      <c r="LEM810" s="49"/>
      <c r="LEN810" s="49"/>
      <c r="LEO810" s="49"/>
      <c r="LEP810" s="49"/>
      <c r="LEQ810" s="49"/>
      <c r="LER810" s="49"/>
      <c r="LES810" s="49"/>
      <c r="LET810" s="49"/>
      <c r="LEU810" s="49"/>
      <c r="LEV810" s="49"/>
      <c r="LEW810" s="49"/>
      <c r="LEX810" s="49"/>
      <c r="LEY810" s="49"/>
      <c r="LEZ810" s="49"/>
      <c r="LFA810" s="49"/>
      <c r="LFB810" s="49"/>
      <c r="LFC810" s="49"/>
      <c r="LFD810" s="49"/>
      <c r="LFE810" s="49"/>
      <c r="LFF810" s="49"/>
      <c r="LFG810" s="49"/>
      <c r="LFH810" s="49"/>
      <c r="LFI810" s="49"/>
      <c r="LFJ810" s="49"/>
      <c r="LFK810" s="49"/>
      <c r="LFL810" s="49"/>
      <c r="LFM810" s="49"/>
      <c r="LFN810" s="49"/>
      <c r="LFO810" s="49"/>
      <c r="LFP810" s="49"/>
      <c r="LFQ810" s="49"/>
      <c r="LFR810" s="49"/>
      <c r="LFS810" s="49"/>
      <c r="LFT810" s="49"/>
      <c r="LFU810" s="49"/>
      <c r="LFV810" s="49"/>
      <c r="LFW810" s="49"/>
      <c r="LFX810" s="49"/>
      <c r="LFY810" s="49"/>
      <c r="LFZ810" s="49"/>
      <c r="LGA810" s="49"/>
      <c r="LGB810" s="49"/>
      <c r="LGC810" s="49"/>
      <c r="LGD810" s="49"/>
      <c r="LGE810" s="49"/>
      <c r="LGF810" s="49"/>
      <c r="LGG810" s="49"/>
      <c r="LGH810" s="49"/>
      <c r="LGI810" s="49"/>
      <c r="LGJ810" s="49"/>
      <c r="LGK810" s="49"/>
      <c r="LGL810" s="49"/>
      <c r="LGM810" s="49"/>
      <c r="LGN810" s="49"/>
      <c r="LGO810" s="49"/>
      <c r="LGP810" s="49"/>
      <c r="LGQ810" s="49"/>
      <c r="LGR810" s="49"/>
      <c r="LGS810" s="49"/>
      <c r="LGT810" s="49"/>
      <c r="LGU810" s="49"/>
      <c r="LGV810" s="49"/>
      <c r="LGW810" s="49"/>
      <c r="LGX810" s="49"/>
      <c r="LGY810" s="49"/>
      <c r="LGZ810" s="49"/>
      <c r="LHA810" s="49"/>
      <c r="LHB810" s="49"/>
      <c r="LHC810" s="49"/>
      <c r="LHD810" s="49"/>
      <c r="LHE810" s="49"/>
      <c r="LHF810" s="49"/>
      <c r="LHG810" s="49"/>
      <c r="LHH810" s="49"/>
      <c r="LHI810" s="49"/>
      <c r="LHJ810" s="49"/>
      <c r="LHK810" s="49"/>
      <c r="LHL810" s="49"/>
      <c r="LHM810" s="49"/>
      <c r="LHN810" s="49"/>
      <c r="LHO810" s="49"/>
      <c r="LHP810" s="49"/>
      <c r="LHQ810" s="49"/>
      <c r="LHR810" s="49"/>
      <c r="LHS810" s="49"/>
      <c r="LHT810" s="49"/>
      <c r="LHU810" s="49"/>
      <c r="LHV810" s="49"/>
      <c r="LHW810" s="49"/>
      <c r="LHX810" s="49"/>
      <c r="LHY810" s="49"/>
      <c r="LHZ810" s="49"/>
      <c r="LIA810" s="49"/>
      <c r="LIB810" s="49"/>
      <c r="LIC810" s="49"/>
      <c r="LID810" s="49"/>
      <c r="LIE810" s="49"/>
      <c r="LIF810" s="49"/>
      <c r="LIG810" s="49"/>
      <c r="LIH810" s="49"/>
      <c r="LII810" s="49"/>
      <c r="LIJ810" s="49"/>
      <c r="LIK810" s="49"/>
      <c r="LIL810" s="49"/>
      <c r="LIM810" s="49"/>
      <c r="LIN810" s="49"/>
      <c r="LIO810" s="49"/>
      <c r="LIP810" s="49"/>
      <c r="LIQ810" s="49"/>
      <c r="LIR810" s="49"/>
      <c r="LIS810" s="49"/>
      <c r="LIT810" s="49"/>
      <c r="LIU810" s="49"/>
      <c r="LIV810" s="49"/>
      <c r="LIW810" s="49"/>
      <c r="LIX810" s="49"/>
      <c r="LIY810" s="49"/>
      <c r="LIZ810" s="49"/>
      <c r="LJA810" s="49"/>
      <c r="LJB810" s="49"/>
      <c r="LJC810" s="49"/>
      <c r="LJD810" s="49"/>
      <c r="LJE810" s="49"/>
      <c r="LJF810" s="49"/>
      <c r="LJG810" s="49"/>
      <c r="LJH810" s="49"/>
      <c r="LJI810" s="49"/>
      <c r="LJJ810" s="49"/>
      <c r="LJK810" s="49"/>
      <c r="LJL810" s="49"/>
      <c r="LJM810" s="49"/>
      <c r="LJN810" s="49"/>
      <c r="LJO810" s="49"/>
      <c r="LJP810" s="49"/>
      <c r="LJQ810" s="49"/>
      <c r="LJR810" s="49"/>
      <c r="LJS810" s="49"/>
      <c r="LJT810" s="49"/>
      <c r="LJU810" s="49"/>
      <c r="LJV810" s="49"/>
      <c r="LJW810" s="49"/>
      <c r="LJX810" s="49"/>
      <c r="LJY810" s="49"/>
      <c r="LJZ810" s="49"/>
      <c r="LKA810" s="49"/>
      <c r="LKB810" s="49"/>
      <c r="LKC810" s="49"/>
      <c r="LKD810" s="49"/>
      <c r="LKE810" s="49"/>
      <c r="LKF810" s="49"/>
      <c r="LKG810" s="49"/>
      <c r="LKH810" s="49"/>
      <c r="LKI810" s="49"/>
      <c r="LKJ810" s="49"/>
      <c r="LKK810" s="49"/>
      <c r="LKL810" s="49"/>
      <c r="LKM810" s="49"/>
      <c r="LKN810" s="49"/>
      <c r="LKO810" s="49"/>
      <c r="LKP810" s="49"/>
      <c r="LKQ810" s="49"/>
      <c r="LKR810" s="49"/>
      <c r="LKS810" s="49"/>
      <c r="LKT810" s="49"/>
      <c r="LKU810" s="49"/>
      <c r="LKV810" s="49"/>
      <c r="LKW810" s="49"/>
      <c r="LKX810" s="49"/>
      <c r="LKY810" s="49"/>
      <c r="LKZ810" s="49"/>
      <c r="LLA810" s="49"/>
      <c r="LLB810" s="49"/>
      <c r="LLC810" s="49"/>
      <c r="LLD810" s="49"/>
      <c r="LLE810" s="49"/>
      <c r="LLF810" s="49"/>
      <c r="LLG810" s="49"/>
      <c r="LLH810" s="49"/>
      <c r="LLI810" s="49"/>
      <c r="LLJ810" s="49"/>
      <c r="LLK810" s="49"/>
      <c r="LLL810" s="49"/>
      <c r="LLM810" s="49"/>
      <c r="LLN810" s="49"/>
      <c r="LLO810" s="49"/>
      <c r="LLP810" s="49"/>
      <c r="LLQ810" s="49"/>
      <c r="LLR810" s="49"/>
      <c r="LLS810" s="49"/>
      <c r="LLT810" s="49"/>
      <c r="LLU810" s="49"/>
      <c r="LLV810" s="49"/>
      <c r="LLW810" s="49"/>
      <c r="LLX810" s="49"/>
      <c r="LLY810" s="49"/>
      <c r="LLZ810" s="49"/>
      <c r="LMA810" s="49"/>
      <c r="LMB810" s="49"/>
      <c r="LMC810" s="49"/>
      <c r="LMD810" s="49"/>
      <c r="LME810" s="49"/>
      <c r="LMF810" s="49"/>
      <c r="LMG810" s="49"/>
      <c r="LMH810" s="49"/>
      <c r="LMI810" s="49"/>
      <c r="LMJ810" s="49"/>
      <c r="LMK810" s="49"/>
      <c r="LML810" s="49"/>
      <c r="LMM810" s="49"/>
      <c r="LMN810" s="49"/>
      <c r="LMO810" s="49"/>
      <c r="LMP810" s="49"/>
      <c r="LMQ810" s="49"/>
      <c r="LMR810" s="49"/>
      <c r="LMS810" s="49"/>
      <c r="LMT810" s="49"/>
      <c r="LMU810" s="49"/>
      <c r="LMV810" s="49"/>
      <c r="LMW810" s="49"/>
      <c r="LMX810" s="49"/>
      <c r="LMY810" s="49"/>
      <c r="LMZ810" s="49"/>
      <c r="LNA810" s="49"/>
      <c r="LNB810" s="49"/>
      <c r="LNC810" s="49"/>
      <c r="LND810" s="49"/>
      <c r="LNE810" s="49"/>
      <c r="LNF810" s="49"/>
      <c r="LNG810" s="49"/>
      <c r="LNH810" s="49"/>
      <c r="LNI810" s="49"/>
      <c r="LNJ810" s="49"/>
      <c r="LNK810" s="49"/>
      <c r="LNL810" s="49"/>
      <c r="LNM810" s="49"/>
      <c r="LNN810" s="49"/>
      <c r="LNO810" s="49"/>
      <c r="LNP810" s="49"/>
      <c r="LNQ810" s="49"/>
      <c r="LNR810" s="49"/>
      <c r="LNS810" s="49"/>
      <c r="LNT810" s="49"/>
      <c r="LNU810" s="49"/>
      <c r="LNV810" s="49"/>
      <c r="LNW810" s="49"/>
      <c r="LNX810" s="49"/>
      <c r="LNY810" s="49"/>
      <c r="LNZ810" s="49"/>
      <c r="LOA810" s="49"/>
      <c r="LOB810" s="49"/>
      <c r="LOC810" s="49"/>
      <c r="LOD810" s="49"/>
      <c r="LOE810" s="49"/>
      <c r="LOF810" s="49"/>
      <c r="LOG810" s="49"/>
      <c r="LOH810" s="49"/>
      <c r="LOI810" s="49"/>
      <c r="LOJ810" s="49"/>
      <c r="LOK810" s="49"/>
      <c r="LOL810" s="49"/>
      <c r="LOM810" s="49"/>
      <c r="LON810" s="49"/>
      <c r="LOO810" s="49"/>
      <c r="LOP810" s="49"/>
      <c r="LOQ810" s="49"/>
      <c r="LOR810" s="49"/>
      <c r="LOS810" s="49"/>
      <c r="LOT810" s="49"/>
      <c r="LOU810" s="49"/>
      <c r="LOV810" s="49"/>
      <c r="LOW810" s="49"/>
      <c r="LOX810" s="49"/>
      <c r="LOY810" s="49"/>
      <c r="LOZ810" s="49"/>
      <c r="LPA810" s="49"/>
      <c r="LPB810" s="49"/>
      <c r="LPC810" s="49"/>
      <c r="LPD810" s="49"/>
      <c r="LPE810" s="49"/>
      <c r="LPF810" s="49"/>
      <c r="LPG810" s="49"/>
      <c r="LPH810" s="49"/>
      <c r="LPI810" s="49"/>
      <c r="LPJ810" s="49"/>
      <c r="LPK810" s="49"/>
      <c r="LPL810" s="49"/>
      <c r="LPM810" s="49"/>
      <c r="LPN810" s="49"/>
      <c r="LPO810" s="49"/>
      <c r="LPP810" s="49"/>
      <c r="LPQ810" s="49"/>
      <c r="LPR810" s="49"/>
      <c r="LPS810" s="49"/>
      <c r="LPT810" s="49"/>
      <c r="LPU810" s="49"/>
      <c r="LPV810" s="49"/>
      <c r="LPW810" s="49"/>
      <c r="LPX810" s="49"/>
      <c r="LPY810" s="49"/>
      <c r="LPZ810" s="49"/>
      <c r="LQA810" s="49"/>
      <c r="LQB810" s="49"/>
      <c r="LQC810" s="49"/>
      <c r="LQD810" s="49"/>
      <c r="LQE810" s="49"/>
      <c r="LQF810" s="49"/>
      <c r="LQG810" s="49"/>
      <c r="LQH810" s="49"/>
      <c r="LQI810" s="49"/>
      <c r="LQJ810" s="49"/>
      <c r="LQK810" s="49"/>
      <c r="LQL810" s="49"/>
      <c r="LQM810" s="49"/>
      <c r="LQN810" s="49"/>
      <c r="LQO810" s="49"/>
      <c r="LQP810" s="49"/>
      <c r="LQQ810" s="49"/>
      <c r="LQR810" s="49"/>
      <c r="LQS810" s="49"/>
      <c r="LQT810" s="49"/>
      <c r="LQU810" s="49"/>
      <c r="LQV810" s="49"/>
      <c r="LQW810" s="49"/>
      <c r="LQX810" s="49"/>
      <c r="LQY810" s="49"/>
      <c r="LQZ810" s="49"/>
      <c r="LRA810" s="49"/>
      <c r="LRB810" s="49"/>
      <c r="LRC810" s="49"/>
      <c r="LRD810" s="49"/>
      <c r="LRE810" s="49"/>
      <c r="LRF810" s="49"/>
      <c r="LRG810" s="49"/>
      <c r="LRH810" s="49"/>
      <c r="LRI810" s="49"/>
      <c r="LRJ810" s="49"/>
      <c r="LRK810" s="49"/>
      <c r="LRL810" s="49"/>
      <c r="LRM810" s="49"/>
      <c r="LRN810" s="49"/>
      <c r="LRO810" s="49"/>
      <c r="LRP810" s="49"/>
      <c r="LRQ810" s="49"/>
      <c r="LRR810" s="49"/>
      <c r="LRS810" s="49"/>
      <c r="LRT810" s="49"/>
      <c r="LRU810" s="49"/>
      <c r="LRV810" s="49"/>
      <c r="LRW810" s="49"/>
      <c r="LRX810" s="49"/>
      <c r="LRY810" s="49"/>
      <c r="LRZ810" s="49"/>
      <c r="LSA810" s="49"/>
      <c r="LSB810" s="49"/>
      <c r="LSC810" s="49"/>
      <c r="LSD810" s="49"/>
      <c r="LSE810" s="49"/>
      <c r="LSF810" s="49"/>
      <c r="LSG810" s="49"/>
      <c r="LSH810" s="49"/>
      <c r="LSI810" s="49"/>
      <c r="LSJ810" s="49"/>
      <c r="LSK810" s="49"/>
      <c r="LSL810" s="49"/>
      <c r="LSM810" s="49"/>
      <c r="LSN810" s="49"/>
      <c r="LSO810" s="49"/>
      <c r="LSP810" s="49"/>
      <c r="LSQ810" s="49"/>
      <c r="LSR810" s="49"/>
      <c r="LSS810" s="49"/>
      <c r="LST810" s="49"/>
      <c r="LSU810" s="49"/>
      <c r="LSV810" s="49"/>
      <c r="LSW810" s="49"/>
      <c r="LSX810" s="49"/>
      <c r="LSY810" s="49"/>
      <c r="LSZ810" s="49"/>
      <c r="LTA810" s="49"/>
      <c r="LTB810" s="49"/>
      <c r="LTC810" s="49"/>
      <c r="LTD810" s="49"/>
      <c r="LTE810" s="49"/>
      <c r="LTF810" s="49"/>
      <c r="LTG810" s="49"/>
      <c r="LTH810" s="49"/>
      <c r="LTI810" s="49"/>
      <c r="LTJ810" s="49"/>
      <c r="LTK810" s="49"/>
      <c r="LTL810" s="49"/>
      <c r="LTM810" s="49"/>
      <c r="LTN810" s="49"/>
      <c r="LTO810" s="49"/>
      <c r="LTP810" s="49"/>
      <c r="LTQ810" s="49"/>
      <c r="LTR810" s="49"/>
      <c r="LTS810" s="49"/>
      <c r="LTT810" s="49"/>
      <c r="LTU810" s="49"/>
      <c r="LTV810" s="49"/>
      <c r="LTW810" s="49"/>
      <c r="LTX810" s="49"/>
      <c r="LTY810" s="49"/>
      <c r="LTZ810" s="49"/>
      <c r="LUA810" s="49"/>
      <c r="LUB810" s="49"/>
      <c r="LUC810" s="49"/>
      <c r="LUD810" s="49"/>
      <c r="LUE810" s="49"/>
      <c r="LUF810" s="49"/>
      <c r="LUG810" s="49"/>
      <c r="LUH810" s="49"/>
      <c r="LUI810" s="49"/>
      <c r="LUJ810" s="49"/>
      <c r="LUK810" s="49"/>
      <c r="LUL810" s="49"/>
      <c r="LUM810" s="49"/>
      <c r="LUN810" s="49"/>
      <c r="LUO810" s="49"/>
      <c r="LUP810" s="49"/>
      <c r="LUQ810" s="49"/>
      <c r="LUR810" s="49"/>
      <c r="LUS810" s="49"/>
      <c r="LUT810" s="49"/>
      <c r="LUU810" s="49"/>
      <c r="LUV810" s="49"/>
      <c r="LUW810" s="49"/>
      <c r="LUX810" s="49"/>
      <c r="LUY810" s="49"/>
      <c r="LUZ810" s="49"/>
      <c r="LVA810" s="49"/>
      <c r="LVB810" s="49"/>
      <c r="LVC810" s="49"/>
      <c r="LVD810" s="49"/>
      <c r="LVE810" s="49"/>
      <c r="LVF810" s="49"/>
      <c r="LVG810" s="49"/>
      <c r="LVH810" s="49"/>
      <c r="LVI810" s="49"/>
      <c r="LVJ810" s="49"/>
      <c r="LVK810" s="49"/>
      <c r="LVL810" s="49"/>
      <c r="LVM810" s="49"/>
      <c r="LVN810" s="49"/>
      <c r="LVO810" s="49"/>
      <c r="LVP810" s="49"/>
      <c r="LVQ810" s="49"/>
      <c r="LVR810" s="49"/>
      <c r="LVS810" s="49"/>
      <c r="LVT810" s="49"/>
      <c r="LVU810" s="49"/>
      <c r="LVV810" s="49"/>
      <c r="LVW810" s="49"/>
      <c r="LVX810" s="49"/>
      <c r="LVY810" s="49"/>
      <c r="LVZ810" s="49"/>
      <c r="LWA810" s="49"/>
      <c r="LWB810" s="49"/>
      <c r="LWC810" s="49"/>
      <c r="LWD810" s="49"/>
      <c r="LWE810" s="49"/>
      <c r="LWF810" s="49"/>
      <c r="LWG810" s="49"/>
      <c r="LWH810" s="49"/>
      <c r="LWI810" s="49"/>
      <c r="LWJ810" s="49"/>
      <c r="LWK810" s="49"/>
      <c r="LWL810" s="49"/>
      <c r="LWM810" s="49"/>
      <c r="LWN810" s="49"/>
      <c r="LWO810" s="49"/>
      <c r="LWP810" s="49"/>
      <c r="LWQ810" s="49"/>
      <c r="LWR810" s="49"/>
      <c r="LWS810" s="49"/>
      <c r="LWT810" s="49"/>
      <c r="LWU810" s="49"/>
      <c r="LWV810" s="49"/>
      <c r="LWW810" s="49"/>
      <c r="LWX810" s="49"/>
      <c r="LWY810" s="49"/>
      <c r="LWZ810" s="49"/>
      <c r="LXA810" s="49"/>
      <c r="LXB810" s="49"/>
      <c r="LXC810" s="49"/>
      <c r="LXD810" s="49"/>
      <c r="LXE810" s="49"/>
      <c r="LXF810" s="49"/>
      <c r="LXG810" s="49"/>
      <c r="LXH810" s="49"/>
      <c r="LXI810" s="49"/>
      <c r="LXJ810" s="49"/>
      <c r="LXK810" s="49"/>
      <c r="LXL810" s="49"/>
      <c r="LXM810" s="49"/>
      <c r="LXN810" s="49"/>
      <c r="LXO810" s="49"/>
      <c r="LXP810" s="49"/>
      <c r="LXQ810" s="49"/>
      <c r="LXR810" s="49"/>
      <c r="LXS810" s="49"/>
      <c r="LXT810" s="49"/>
      <c r="LXU810" s="49"/>
      <c r="LXV810" s="49"/>
      <c r="LXW810" s="49"/>
      <c r="LXX810" s="49"/>
      <c r="LXY810" s="49"/>
      <c r="LXZ810" s="49"/>
      <c r="LYA810" s="49"/>
      <c r="LYB810" s="49"/>
      <c r="LYC810" s="49"/>
      <c r="LYD810" s="49"/>
      <c r="LYE810" s="49"/>
      <c r="LYF810" s="49"/>
      <c r="LYG810" s="49"/>
      <c r="LYH810" s="49"/>
      <c r="LYI810" s="49"/>
      <c r="LYJ810" s="49"/>
      <c r="LYK810" s="49"/>
      <c r="LYL810" s="49"/>
      <c r="LYM810" s="49"/>
      <c r="LYN810" s="49"/>
      <c r="LYO810" s="49"/>
      <c r="LYP810" s="49"/>
      <c r="LYQ810" s="49"/>
      <c r="LYR810" s="49"/>
      <c r="LYS810" s="49"/>
      <c r="LYT810" s="49"/>
      <c r="LYU810" s="49"/>
      <c r="LYV810" s="49"/>
      <c r="LYW810" s="49"/>
      <c r="LYX810" s="49"/>
      <c r="LYY810" s="49"/>
      <c r="LYZ810" s="49"/>
      <c r="LZA810" s="49"/>
      <c r="LZB810" s="49"/>
      <c r="LZC810" s="49"/>
      <c r="LZD810" s="49"/>
      <c r="LZE810" s="49"/>
      <c r="LZF810" s="49"/>
      <c r="LZG810" s="49"/>
      <c r="LZH810" s="49"/>
      <c r="LZI810" s="49"/>
      <c r="LZJ810" s="49"/>
      <c r="LZK810" s="49"/>
      <c r="LZL810" s="49"/>
      <c r="LZM810" s="49"/>
      <c r="LZN810" s="49"/>
      <c r="LZO810" s="49"/>
      <c r="LZP810" s="49"/>
      <c r="LZQ810" s="49"/>
      <c r="LZR810" s="49"/>
      <c r="LZS810" s="49"/>
      <c r="LZT810" s="49"/>
      <c r="LZU810" s="49"/>
      <c r="LZV810" s="49"/>
      <c r="LZW810" s="49"/>
      <c r="LZX810" s="49"/>
      <c r="LZY810" s="49"/>
      <c r="LZZ810" s="49"/>
      <c r="MAA810" s="49"/>
      <c r="MAB810" s="49"/>
      <c r="MAC810" s="49"/>
      <c r="MAD810" s="49"/>
      <c r="MAE810" s="49"/>
      <c r="MAF810" s="49"/>
      <c r="MAG810" s="49"/>
      <c r="MAH810" s="49"/>
      <c r="MAI810" s="49"/>
      <c r="MAJ810" s="49"/>
      <c r="MAK810" s="49"/>
      <c r="MAL810" s="49"/>
      <c r="MAM810" s="49"/>
      <c r="MAN810" s="49"/>
      <c r="MAO810" s="49"/>
      <c r="MAP810" s="49"/>
      <c r="MAQ810" s="49"/>
      <c r="MAR810" s="49"/>
      <c r="MAS810" s="49"/>
      <c r="MAT810" s="49"/>
      <c r="MAU810" s="49"/>
      <c r="MAV810" s="49"/>
      <c r="MAW810" s="49"/>
      <c r="MAX810" s="49"/>
      <c r="MAY810" s="49"/>
      <c r="MAZ810" s="49"/>
      <c r="MBA810" s="49"/>
      <c r="MBB810" s="49"/>
      <c r="MBC810" s="49"/>
      <c r="MBD810" s="49"/>
      <c r="MBE810" s="49"/>
      <c r="MBF810" s="49"/>
      <c r="MBG810" s="49"/>
      <c r="MBH810" s="49"/>
      <c r="MBI810" s="49"/>
      <c r="MBJ810" s="49"/>
      <c r="MBK810" s="49"/>
      <c r="MBL810" s="49"/>
      <c r="MBM810" s="49"/>
      <c r="MBN810" s="49"/>
      <c r="MBO810" s="49"/>
      <c r="MBP810" s="49"/>
      <c r="MBQ810" s="49"/>
      <c r="MBR810" s="49"/>
      <c r="MBS810" s="49"/>
      <c r="MBT810" s="49"/>
      <c r="MBU810" s="49"/>
      <c r="MBV810" s="49"/>
      <c r="MBW810" s="49"/>
      <c r="MBX810" s="49"/>
      <c r="MBY810" s="49"/>
      <c r="MBZ810" s="49"/>
      <c r="MCA810" s="49"/>
      <c r="MCB810" s="49"/>
      <c r="MCC810" s="49"/>
      <c r="MCD810" s="49"/>
      <c r="MCE810" s="49"/>
      <c r="MCF810" s="49"/>
      <c r="MCG810" s="49"/>
      <c r="MCH810" s="49"/>
      <c r="MCI810" s="49"/>
      <c r="MCJ810" s="49"/>
      <c r="MCK810" s="49"/>
      <c r="MCL810" s="49"/>
      <c r="MCM810" s="49"/>
      <c r="MCN810" s="49"/>
      <c r="MCO810" s="49"/>
      <c r="MCP810" s="49"/>
      <c r="MCQ810" s="49"/>
      <c r="MCR810" s="49"/>
      <c r="MCS810" s="49"/>
      <c r="MCT810" s="49"/>
      <c r="MCU810" s="49"/>
      <c r="MCV810" s="49"/>
      <c r="MCW810" s="49"/>
      <c r="MCX810" s="49"/>
      <c r="MCY810" s="49"/>
      <c r="MCZ810" s="49"/>
      <c r="MDA810" s="49"/>
      <c r="MDB810" s="49"/>
      <c r="MDC810" s="49"/>
      <c r="MDD810" s="49"/>
      <c r="MDE810" s="49"/>
      <c r="MDF810" s="49"/>
      <c r="MDG810" s="49"/>
      <c r="MDH810" s="49"/>
      <c r="MDI810" s="49"/>
      <c r="MDJ810" s="49"/>
      <c r="MDK810" s="49"/>
      <c r="MDL810" s="49"/>
      <c r="MDM810" s="49"/>
      <c r="MDN810" s="49"/>
      <c r="MDO810" s="49"/>
      <c r="MDP810" s="49"/>
      <c r="MDQ810" s="49"/>
      <c r="MDR810" s="49"/>
      <c r="MDS810" s="49"/>
      <c r="MDT810" s="49"/>
      <c r="MDU810" s="49"/>
      <c r="MDV810" s="49"/>
      <c r="MDW810" s="49"/>
      <c r="MDX810" s="49"/>
      <c r="MDY810" s="49"/>
      <c r="MDZ810" s="49"/>
      <c r="MEA810" s="49"/>
      <c r="MEB810" s="49"/>
      <c r="MEC810" s="49"/>
      <c r="MED810" s="49"/>
      <c r="MEE810" s="49"/>
      <c r="MEF810" s="49"/>
      <c r="MEG810" s="49"/>
      <c r="MEH810" s="49"/>
      <c r="MEI810" s="49"/>
      <c r="MEJ810" s="49"/>
      <c r="MEK810" s="49"/>
      <c r="MEL810" s="49"/>
      <c r="MEM810" s="49"/>
      <c r="MEN810" s="49"/>
      <c r="MEO810" s="49"/>
      <c r="MEP810" s="49"/>
      <c r="MEQ810" s="49"/>
      <c r="MER810" s="49"/>
      <c r="MES810" s="49"/>
      <c r="MET810" s="49"/>
      <c r="MEU810" s="49"/>
      <c r="MEV810" s="49"/>
      <c r="MEW810" s="49"/>
      <c r="MEX810" s="49"/>
      <c r="MEY810" s="49"/>
      <c r="MEZ810" s="49"/>
      <c r="MFA810" s="49"/>
      <c r="MFB810" s="49"/>
      <c r="MFC810" s="49"/>
      <c r="MFD810" s="49"/>
      <c r="MFE810" s="49"/>
      <c r="MFF810" s="49"/>
      <c r="MFG810" s="49"/>
      <c r="MFH810" s="49"/>
      <c r="MFI810" s="49"/>
      <c r="MFJ810" s="49"/>
      <c r="MFK810" s="49"/>
      <c r="MFL810" s="49"/>
      <c r="MFM810" s="49"/>
      <c r="MFN810" s="49"/>
      <c r="MFO810" s="49"/>
      <c r="MFP810" s="49"/>
      <c r="MFQ810" s="49"/>
      <c r="MFR810" s="49"/>
      <c r="MFS810" s="49"/>
      <c r="MFT810" s="49"/>
      <c r="MFU810" s="49"/>
      <c r="MFV810" s="49"/>
      <c r="MFW810" s="49"/>
      <c r="MFX810" s="49"/>
      <c r="MFY810" s="49"/>
      <c r="MFZ810" s="49"/>
      <c r="MGA810" s="49"/>
      <c r="MGB810" s="49"/>
      <c r="MGC810" s="49"/>
      <c r="MGD810" s="49"/>
      <c r="MGE810" s="49"/>
      <c r="MGF810" s="49"/>
      <c r="MGG810" s="49"/>
      <c r="MGH810" s="49"/>
      <c r="MGI810" s="49"/>
      <c r="MGJ810" s="49"/>
      <c r="MGK810" s="49"/>
      <c r="MGL810" s="49"/>
      <c r="MGM810" s="49"/>
      <c r="MGN810" s="49"/>
      <c r="MGO810" s="49"/>
      <c r="MGP810" s="49"/>
      <c r="MGQ810" s="49"/>
      <c r="MGR810" s="49"/>
      <c r="MGS810" s="49"/>
      <c r="MGT810" s="49"/>
      <c r="MGU810" s="49"/>
      <c r="MGV810" s="49"/>
      <c r="MGW810" s="49"/>
      <c r="MGX810" s="49"/>
      <c r="MGY810" s="49"/>
      <c r="MGZ810" s="49"/>
      <c r="MHA810" s="49"/>
      <c r="MHB810" s="49"/>
      <c r="MHC810" s="49"/>
      <c r="MHD810" s="49"/>
      <c r="MHE810" s="49"/>
      <c r="MHF810" s="49"/>
      <c r="MHG810" s="49"/>
      <c r="MHH810" s="49"/>
      <c r="MHI810" s="49"/>
      <c r="MHJ810" s="49"/>
      <c r="MHK810" s="49"/>
      <c r="MHL810" s="49"/>
      <c r="MHM810" s="49"/>
      <c r="MHN810" s="49"/>
      <c r="MHO810" s="49"/>
      <c r="MHP810" s="49"/>
      <c r="MHQ810" s="49"/>
      <c r="MHR810" s="49"/>
      <c r="MHS810" s="49"/>
      <c r="MHT810" s="49"/>
      <c r="MHU810" s="49"/>
      <c r="MHV810" s="49"/>
      <c r="MHW810" s="49"/>
      <c r="MHX810" s="49"/>
      <c r="MHY810" s="49"/>
      <c r="MHZ810" s="49"/>
      <c r="MIA810" s="49"/>
      <c r="MIB810" s="49"/>
      <c r="MIC810" s="49"/>
      <c r="MID810" s="49"/>
      <c r="MIE810" s="49"/>
      <c r="MIF810" s="49"/>
      <c r="MIG810" s="49"/>
      <c r="MIH810" s="49"/>
      <c r="MII810" s="49"/>
      <c r="MIJ810" s="49"/>
      <c r="MIK810" s="49"/>
      <c r="MIL810" s="49"/>
      <c r="MIM810" s="49"/>
      <c r="MIN810" s="49"/>
      <c r="MIO810" s="49"/>
      <c r="MIP810" s="49"/>
      <c r="MIQ810" s="49"/>
      <c r="MIR810" s="49"/>
      <c r="MIS810" s="49"/>
      <c r="MIT810" s="49"/>
      <c r="MIU810" s="49"/>
      <c r="MIV810" s="49"/>
      <c r="MIW810" s="49"/>
      <c r="MIX810" s="49"/>
      <c r="MIY810" s="49"/>
      <c r="MIZ810" s="49"/>
      <c r="MJA810" s="49"/>
      <c r="MJB810" s="49"/>
      <c r="MJC810" s="49"/>
      <c r="MJD810" s="49"/>
      <c r="MJE810" s="49"/>
      <c r="MJF810" s="49"/>
      <c r="MJG810" s="49"/>
      <c r="MJH810" s="49"/>
      <c r="MJI810" s="49"/>
      <c r="MJJ810" s="49"/>
      <c r="MJK810" s="49"/>
      <c r="MJL810" s="49"/>
      <c r="MJM810" s="49"/>
      <c r="MJN810" s="49"/>
      <c r="MJO810" s="49"/>
      <c r="MJP810" s="49"/>
      <c r="MJQ810" s="49"/>
      <c r="MJR810" s="49"/>
      <c r="MJS810" s="49"/>
      <c r="MJT810" s="49"/>
      <c r="MJU810" s="49"/>
      <c r="MJV810" s="49"/>
      <c r="MJW810" s="49"/>
      <c r="MJX810" s="49"/>
      <c r="MJY810" s="49"/>
      <c r="MJZ810" s="49"/>
      <c r="MKA810" s="49"/>
      <c r="MKB810" s="49"/>
      <c r="MKC810" s="49"/>
      <c r="MKD810" s="49"/>
      <c r="MKE810" s="49"/>
      <c r="MKF810" s="49"/>
      <c r="MKG810" s="49"/>
      <c r="MKH810" s="49"/>
      <c r="MKI810" s="49"/>
      <c r="MKJ810" s="49"/>
      <c r="MKK810" s="49"/>
      <c r="MKL810" s="49"/>
      <c r="MKM810" s="49"/>
      <c r="MKN810" s="49"/>
      <c r="MKO810" s="49"/>
      <c r="MKP810" s="49"/>
      <c r="MKQ810" s="49"/>
      <c r="MKR810" s="49"/>
      <c r="MKS810" s="49"/>
      <c r="MKT810" s="49"/>
      <c r="MKU810" s="49"/>
      <c r="MKV810" s="49"/>
      <c r="MKW810" s="49"/>
      <c r="MKX810" s="49"/>
      <c r="MKY810" s="49"/>
      <c r="MKZ810" s="49"/>
      <c r="MLA810" s="49"/>
      <c r="MLB810" s="49"/>
      <c r="MLC810" s="49"/>
      <c r="MLD810" s="49"/>
      <c r="MLE810" s="49"/>
      <c r="MLF810" s="49"/>
      <c r="MLG810" s="49"/>
      <c r="MLH810" s="49"/>
      <c r="MLI810" s="49"/>
      <c r="MLJ810" s="49"/>
      <c r="MLK810" s="49"/>
      <c r="MLL810" s="49"/>
      <c r="MLM810" s="49"/>
      <c r="MLN810" s="49"/>
      <c r="MLO810" s="49"/>
      <c r="MLP810" s="49"/>
      <c r="MLQ810" s="49"/>
      <c r="MLR810" s="49"/>
      <c r="MLS810" s="49"/>
      <c r="MLT810" s="49"/>
      <c r="MLU810" s="49"/>
      <c r="MLV810" s="49"/>
      <c r="MLW810" s="49"/>
      <c r="MLX810" s="49"/>
      <c r="MLY810" s="49"/>
      <c r="MLZ810" s="49"/>
      <c r="MMA810" s="49"/>
      <c r="MMB810" s="49"/>
      <c r="MMC810" s="49"/>
      <c r="MMD810" s="49"/>
      <c r="MME810" s="49"/>
      <c r="MMF810" s="49"/>
      <c r="MMG810" s="49"/>
      <c r="MMH810" s="49"/>
      <c r="MMI810" s="49"/>
      <c r="MMJ810" s="49"/>
      <c r="MMK810" s="49"/>
      <c r="MML810" s="49"/>
      <c r="MMM810" s="49"/>
      <c r="MMN810" s="49"/>
      <c r="MMO810" s="49"/>
      <c r="MMP810" s="49"/>
      <c r="MMQ810" s="49"/>
      <c r="MMR810" s="49"/>
      <c r="MMS810" s="49"/>
      <c r="MMT810" s="49"/>
      <c r="MMU810" s="49"/>
      <c r="MMV810" s="49"/>
      <c r="MMW810" s="49"/>
      <c r="MMX810" s="49"/>
      <c r="MMY810" s="49"/>
      <c r="MMZ810" s="49"/>
      <c r="MNA810" s="49"/>
      <c r="MNB810" s="49"/>
      <c r="MNC810" s="49"/>
      <c r="MND810" s="49"/>
      <c r="MNE810" s="49"/>
      <c r="MNF810" s="49"/>
      <c r="MNG810" s="49"/>
      <c r="MNH810" s="49"/>
      <c r="MNI810" s="49"/>
      <c r="MNJ810" s="49"/>
      <c r="MNK810" s="49"/>
      <c r="MNL810" s="49"/>
      <c r="MNM810" s="49"/>
      <c r="MNN810" s="49"/>
      <c r="MNO810" s="49"/>
      <c r="MNP810" s="49"/>
      <c r="MNQ810" s="49"/>
      <c r="MNR810" s="49"/>
      <c r="MNS810" s="49"/>
      <c r="MNT810" s="49"/>
      <c r="MNU810" s="49"/>
      <c r="MNV810" s="49"/>
      <c r="MNW810" s="49"/>
      <c r="MNX810" s="49"/>
      <c r="MNY810" s="49"/>
      <c r="MNZ810" s="49"/>
      <c r="MOA810" s="49"/>
      <c r="MOB810" s="49"/>
      <c r="MOC810" s="49"/>
      <c r="MOD810" s="49"/>
      <c r="MOE810" s="49"/>
      <c r="MOF810" s="49"/>
      <c r="MOG810" s="49"/>
      <c r="MOH810" s="49"/>
      <c r="MOI810" s="49"/>
      <c r="MOJ810" s="49"/>
      <c r="MOK810" s="49"/>
      <c r="MOL810" s="49"/>
      <c r="MOM810" s="49"/>
      <c r="MON810" s="49"/>
      <c r="MOO810" s="49"/>
      <c r="MOP810" s="49"/>
      <c r="MOQ810" s="49"/>
      <c r="MOR810" s="49"/>
      <c r="MOS810" s="49"/>
      <c r="MOT810" s="49"/>
      <c r="MOU810" s="49"/>
      <c r="MOV810" s="49"/>
      <c r="MOW810" s="49"/>
      <c r="MOX810" s="49"/>
      <c r="MOY810" s="49"/>
      <c r="MOZ810" s="49"/>
      <c r="MPA810" s="49"/>
      <c r="MPB810" s="49"/>
      <c r="MPC810" s="49"/>
      <c r="MPD810" s="49"/>
      <c r="MPE810" s="49"/>
      <c r="MPF810" s="49"/>
      <c r="MPG810" s="49"/>
      <c r="MPH810" s="49"/>
      <c r="MPI810" s="49"/>
      <c r="MPJ810" s="49"/>
      <c r="MPK810" s="49"/>
      <c r="MPL810" s="49"/>
      <c r="MPM810" s="49"/>
      <c r="MPN810" s="49"/>
      <c r="MPO810" s="49"/>
      <c r="MPP810" s="49"/>
      <c r="MPQ810" s="49"/>
      <c r="MPR810" s="49"/>
      <c r="MPS810" s="49"/>
      <c r="MPT810" s="49"/>
      <c r="MPU810" s="49"/>
      <c r="MPV810" s="49"/>
      <c r="MPW810" s="49"/>
      <c r="MPX810" s="49"/>
      <c r="MPY810" s="49"/>
      <c r="MPZ810" s="49"/>
      <c r="MQA810" s="49"/>
      <c r="MQB810" s="49"/>
      <c r="MQC810" s="49"/>
      <c r="MQD810" s="49"/>
      <c r="MQE810" s="49"/>
      <c r="MQF810" s="49"/>
      <c r="MQG810" s="49"/>
      <c r="MQH810" s="49"/>
      <c r="MQI810" s="49"/>
      <c r="MQJ810" s="49"/>
      <c r="MQK810" s="49"/>
      <c r="MQL810" s="49"/>
      <c r="MQM810" s="49"/>
      <c r="MQN810" s="49"/>
      <c r="MQO810" s="49"/>
      <c r="MQP810" s="49"/>
      <c r="MQQ810" s="49"/>
      <c r="MQR810" s="49"/>
      <c r="MQS810" s="49"/>
      <c r="MQT810" s="49"/>
      <c r="MQU810" s="49"/>
      <c r="MQV810" s="49"/>
      <c r="MQW810" s="49"/>
      <c r="MQX810" s="49"/>
      <c r="MQY810" s="49"/>
      <c r="MQZ810" s="49"/>
      <c r="MRA810" s="49"/>
      <c r="MRB810" s="49"/>
      <c r="MRC810" s="49"/>
      <c r="MRD810" s="49"/>
      <c r="MRE810" s="49"/>
      <c r="MRF810" s="49"/>
      <c r="MRG810" s="49"/>
      <c r="MRH810" s="49"/>
      <c r="MRI810" s="49"/>
      <c r="MRJ810" s="49"/>
      <c r="MRK810" s="49"/>
      <c r="MRL810" s="49"/>
      <c r="MRM810" s="49"/>
      <c r="MRN810" s="49"/>
      <c r="MRO810" s="49"/>
      <c r="MRP810" s="49"/>
      <c r="MRQ810" s="49"/>
      <c r="MRR810" s="49"/>
      <c r="MRS810" s="49"/>
      <c r="MRT810" s="49"/>
      <c r="MRU810" s="49"/>
      <c r="MRV810" s="49"/>
      <c r="MRW810" s="49"/>
      <c r="MRX810" s="49"/>
      <c r="MRY810" s="49"/>
      <c r="MRZ810" s="49"/>
      <c r="MSA810" s="49"/>
      <c r="MSB810" s="49"/>
      <c r="MSC810" s="49"/>
      <c r="MSD810" s="49"/>
      <c r="MSE810" s="49"/>
      <c r="MSF810" s="49"/>
      <c r="MSG810" s="49"/>
      <c r="MSH810" s="49"/>
      <c r="MSI810" s="49"/>
      <c r="MSJ810" s="49"/>
      <c r="MSK810" s="49"/>
      <c r="MSL810" s="49"/>
      <c r="MSM810" s="49"/>
      <c r="MSN810" s="49"/>
      <c r="MSO810" s="49"/>
      <c r="MSP810" s="49"/>
      <c r="MSQ810" s="49"/>
      <c r="MSR810" s="49"/>
      <c r="MSS810" s="49"/>
      <c r="MST810" s="49"/>
      <c r="MSU810" s="49"/>
      <c r="MSV810" s="49"/>
      <c r="MSW810" s="49"/>
      <c r="MSX810" s="49"/>
      <c r="MSY810" s="49"/>
      <c r="MSZ810" s="49"/>
      <c r="MTA810" s="49"/>
      <c r="MTB810" s="49"/>
      <c r="MTC810" s="49"/>
      <c r="MTD810" s="49"/>
      <c r="MTE810" s="49"/>
      <c r="MTF810" s="49"/>
      <c r="MTG810" s="49"/>
      <c r="MTH810" s="49"/>
      <c r="MTI810" s="49"/>
      <c r="MTJ810" s="49"/>
      <c r="MTK810" s="49"/>
      <c r="MTL810" s="49"/>
      <c r="MTM810" s="49"/>
      <c r="MTN810" s="49"/>
      <c r="MTO810" s="49"/>
      <c r="MTP810" s="49"/>
      <c r="MTQ810" s="49"/>
      <c r="MTR810" s="49"/>
      <c r="MTS810" s="49"/>
      <c r="MTT810" s="49"/>
      <c r="MTU810" s="49"/>
      <c r="MTV810" s="49"/>
      <c r="MTW810" s="49"/>
      <c r="MTX810" s="49"/>
      <c r="MTY810" s="49"/>
      <c r="MTZ810" s="49"/>
      <c r="MUA810" s="49"/>
      <c r="MUB810" s="49"/>
      <c r="MUC810" s="49"/>
      <c r="MUD810" s="49"/>
      <c r="MUE810" s="49"/>
      <c r="MUF810" s="49"/>
      <c r="MUG810" s="49"/>
      <c r="MUH810" s="49"/>
      <c r="MUI810" s="49"/>
      <c r="MUJ810" s="49"/>
      <c r="MUK810" s="49"/>
      <c r="MUL810" s="49"/>
      <c r="MUM810" s="49"/>
      <c r="MUN810" s="49"/>
      <c r="MUO810" s="49"/>
      <c r="MUP810" s="49"/>
      <c r="MUQ810" s="49"/>
      <c r="MUR810" s="49"/>
      <c r="MUS810" s="49"/>
      <c r="MUT810" s="49"/>
      <c r="MUU810" s="49"/>
      <c r="MUV810" s="49"/>
      <c r="MUW810" s="49"/>
      <c r="MUX810" s="49"/>
      <c r="MUY810" s="49"/>
      <c r="MUZ810" s="49"/>
      <c r="MVA810" s="49"/>
      <c r="MVB810" s="49"/>
      <c r="MVC810" s="49"/>
      <c r="MVD810" s="49"/>
      <c r="MVE810" s="49"/>
      <c r="MVF810" s="49"/>
      <c r="MVG810" s="49"/>
      <c r="MVH810" s="49"/>
      <c r="MVI810" s="49"/>
      <c r="MVJ810" s="49"/>
      <c r="MVK810" s="49"/>
      <c r="MVL810" s="49"/>
      <c r="MVM810" s="49"/>
      <c r="MVN810" s="49"/>
      <c r="MVO810" s="49"/>
      <c r="MVP810" s="49"/>
      <c r="MVQ810" s="49"/>
      <c r="MVR810" s="49"/>
      <c r="MVS810" s="49"/>
      <c r="MVT810" s="49"/>
      <c r="MVU810" s="49"/>
      <c r="MVV810" s="49"/>
      <c r="MVW810" s="49"/>
      <c r="MVX810" s="49"/>
      <c r="MVY810" s="49"/>
      <c r="MVZ810" s="49"/>
      <c r="MWA810" s="49"/>
      <c r="MWB810" s="49"/>
      <c r="MWC810" s="49"/>
      <c r="MWD810" s="49"/>
      <c r="MWE810" s="49"/>
      <c r="MWF810" s="49"/>
      <c r="MWG810" s="49"/>
      <c r="MWH810" s="49"/>
      <c r="MWI810" s="49"/>
      <c r="MWJ810" s="49"/>
      <c r="MWK810" s="49"/>
      <c r="MWL810" s="49"/>
      <c r="MWM810" s="49"/>
      <c r="MWN810" s="49"/>
      <c r="MWO810" s="49"/>
      <c r="MWP810" s="49"/>
      <c r="MWQ810" s="49"/>
      <c r="MWR810" s="49"/>
      <c r="MWS810" s="49"/>
      <c r="MWT810" s="49"/>
      <c r="MWU810" s="49"/>
      <c r="MWV810" s="49"/>
      <c r="MWW810" s="49"/>
      <c r="MWX810" s="49"/>
      <c r="MWY810" s="49"/>
      <c r="MWZ810" s="49"/>
      <c r="MXA810" s="49"/>
      <c r="MXB810" s="49"/>
      <c r="MXC810" s="49"/>
      <c r="MXD810" s="49"/>
      <c r="MXE810" s="49"/>
      <c r="MXF810" s="49"/>
      <c r="MXG810" s="49"/>
      <c r="MXH810" s="49"/>
      <c r="MXI810" s="49"/>
      <c r="MXJ810" s="49"/>
      <c r="MXK810" s="49"/>
      <c r="MXL810" s="49"/>
      <c r="MXM810" s="49"/>
      <c r="MXN810" s="49"/>
      <c r="MXO810" s="49"/>
      <c r="MXP810" s="49"/>
      <c r="MXQ810" s="49"/>
      <c r="MXR810" s="49"/>
      <c r="MXS810" s="49"/>
      <c r="MXT810" s="49"/>
      <c r="MXU810" s="49"/>
      <c r="MXV810" s="49"/>
      <c r="MXW810" s="49"/>
      <c r="MXX810" s="49"/>
      <c r="MXY810" s="49"/>
      <c r="MXZ810" s="49"/>
      <c r="MYA810" s="49"/>
      <c r="MYB810" s="49"/>
      <c r="MYC810" s="49"/>
      <c r="MYD810" s="49"/>
      <c r="MYE810" s="49"/>
      <c r="MYF810" s="49"/>
      <c r="MYG810" s="49"/>
      <c r="MYH810" s="49"/>
      <c r="MYI810" s="49"/>
      <c r="MYJ810" s="49"/>
      <c r="MYK810" s="49"/>
      <c r="MYL810" s="49"/>
      <c r="MYM810" s="49"/>
      <c r="MYN810" s="49"/>
      <c r="MYO810" s="49"/>
      <c r="MYP810" s="49"/>
      <c r="MYQ810" s="49"/>
      <c r="MYR810" s="49"/>
      <c r="MYS810" s="49"/>
      <c r="MYT810" s="49"/>
      <c r="MYU810" s="49"/>
      <c r="MYV810" s="49"/>
      <c r="MYW810" s="49"/>
      <c r="MYX810" s="49"/>
      <c r="MYY810" s="49"/>
      <c r="MYZ810" s="49"/>
      <c r="MZA810" s="49"/>
      <c r="MZB810" s="49"/>
      <c r="MZC810" s="49"/>
      <c r="MZD810" s="49"/>
      <c r="MZE810" s="49"/>
      <c r="MZF810" s="49"/>
      <c r="MZG810" s="49"/>
      <c r="MZH810" s="49"/>
      <c r="MZI810" s="49"/>
      <c r="MZJ810" s="49"/>
      <c r="MZK810" s="49"/>
      <c r="MZL810" s="49"/>
      <c r="MZM810" s="49"/>
      <c r="MZN810" s="49"/>
      <c r="MZO810" s="49"/>
      <c r="MZP810" s="49"/>
      <c r="MZQ810" s="49"/>
      <c r="MZR810" s="49"/>
      <c r="MZS810" s="49"/>
      <c r="MZT810" s="49"/>
      <c r="MZU810" s="49"/>
      <c r="MZV810" s="49"/>
      <c r="MZW810" s="49"/>
      <c r="MZX810" s="49"/>
      <c r="MZY810" s="49"/>
      <c r="MZZ810" s="49"/>
      <c r="NAA810" s="49"/>
      <c r="NAB810" s="49"/>
      <c r="NAC810" s="49"/>
      <c r="NAD810" s="49"/>
      <c r="NAE810" s="49"/>
      <c r="NAF810" s="49"/>
      <c r="NAG810" s="49"/>
      <c r="NAH810" s="49"/>
      <c r="NAI810" s="49"/>
      <c r="NAJ810" s="49"/>
      <c r="NAK810" s="49"/>
      <c r="NAL810" s="49"/>
      <c r="NAM810" s="49"/>
      <c r="NAN810" s="49"/>
      <c r="NAO810" s="49"/>
      <c r="NAP810" s="49"/>
      <c r="NAQ810" s="49"/>
      <c r="NAR810" s="49"/>
      <c r="NAS810" s="49"/>
      <c r="NAT810" s="49"/>
      <c r="NAU810" s="49"/>
      <c r="NAV810" s="49"/>
      <c r="NAW810" s="49"/>
      <c r="NAX810" s="49"/>
      <c r="NAY810" s="49"/>
      <c r="NAZ810" s="49"/>
      <c r="NBA810" s="49"/>
      <c r="NBB810" s="49"/>
      <c r="NBC810" s="49"/>
      <c r="NBD810" s="49"/>
      <c r="NBE810" s="49"/>
      <c r="NBF810" s="49"/>
      <c r="NBG810" s="49"/>
      <c r="NBH810" s="49"/>
      <c r="NBI810" s="49"/>
      <c r="NBJ810" s="49"/>
      <c r="NBK810" s="49"/>
      <c r="NBL810" s="49"/>
      <c r="NBM810" s="49"/>
      <c r="NBN810" s="49"/>
      <c r="NBO810" s="49"/>
      <c r="NBP810" s="49"/>
      <c r="NBQ810" s="49"/>
      <c r="NBR810" s="49"/>
      <c r="NBS810" s="49"/>
      <c r="NBT810" s="49"/>
      <c r="NBU810" s="49"/>
      <c r="NBV810" s="49"/>
      <c r="NBW810" s="49"/>
      <c r="NBX810" s="49"/>
      <c r="NBY810" s="49"/>
      <c r="NBZ810" s="49"/>
      <c r="NCA810" s="49"/>
      <c r="NCB810" s="49"/>
      <c r="NCC810" s="49"/>
      <c r="NCD810" s="49"/>
      <c r="NCE810" s="49"/>
      <c r="NCF810" s="49"/>
      <c r="NCG810" s="49"/>
      <c r="NCH810" s="49"/>
      <c r="NCI810" s="49"/>
      <c r="NCJ810" s="49"/>
      <c r="NCK810" s="49"/>
      <c r="NCL810" s="49"/>
      <c r="NCM810" s="49"/>
      <c r="NCN810" s="49"/>
      <c r="NCO810" s="49"/>
      <c r="NCP810" s="49"/>
      <c r="NCQ810" s="49"/>
      <c r="NCR810" s="49"/>
      <c r="NCS810" s="49"/>
      <c r="NCT810" s="49"/>
      <c r="NCU810" s="49"/>
      <c r="NCV810" s="49"/>
      <c r="NCW810" s="49"/>
      <c r="NCX810" s="49"/>
      <c r="NCY810" s="49"/>
      <c r="NCZ810" s="49"/>
      <c r="NDA810" s="49"/>
      <c r="NDB810" s="49"/>
      <c r="NDC810" s="49"/>
      <c r="NDD810" s="49"/>
      <c r="NDE810" s="49"/>
      <c r="NDF810" s="49"/>
      <c r="NDG810" s="49"/>
      <c r="NDH810" s="49"/>
      <c r="NDI810" s="49"/>
      <c r="NDJ810" s="49"/>
      <c r="NDK810" s="49"/>
      <c r="NDL810" s="49"/>
      <c r="NDM810" s="49"/>
      <c r="NDN810" s="49"/>
      <c r="NDO810" s="49"/>
      <c r="NDP810" s="49"/>
      <c r="NDQ810" s="49"/>
      <c r="NDR810" s="49"/>
      <c r="NDS810" s="49"/>
      <c r="NDT810" s="49"/>
      <c r="NDU810" s="49"/>
      <c r="NDV810" s="49"/>
      <c r="NDW810" s="49"/>
      <c r="NDX810" s="49"/>
      <c r="NDY810" s="49"/>
      <c r="NDZ810" s="49"/>
      <c r="NEA810" s="49"/>
      <c r="NEB810" s="49"/>
      <c r="NEC810" s="49"/>
      <c r="NED810" s="49"/>
      <c r="NEE810" s="49"/>
      <c r="NEF810" s="49"/>
      <c r="NEG810" s="49"/>
      <c r="NEH810" s="49"/>
      <c r="NEI810" s="49"/>
      <c r="NEJ810" s="49"/>
      <c r="NEK810" s="49"/>
      <c r="NEL810" s="49"/>
      <c r="NEM810" s="49"/>
      <c r="NEN810" s="49"/>
      <c r="NEO810" s="49"/>
      <c r="NEP810" s="49"/>
      <c r="NEQ810" s="49"/>
      <c r="NER810" s="49"/>
      <c r="NES810" s="49"/>
      <c r="NET810" s="49"/>
      <c r="NEU810" s="49"/>
      <c r="NEV810" s="49"/>
      <c r="NEW810" s="49"/>
      <c r="NEX810" s="49"/>
      <c r="NEY810" s="49"/>
      <c r="NEZ810" s="49"/>
      <c r="NFA810" s="49"/>
      <c r="NFB810" s="49"/>
      <c r="NFC810" s="49"/>
      <c r="NFD810" s="49"/>
      <c r="NFE810" s="49"/>
      <c r="NFF810" s="49"/>
      <c r="NFG810" s="49"/>
      <c r="NFH810" s="49"/>
      <c r="NFI810" s="49"/>
      <c r="NFJ810" s="49"/>
      <c r="NFK810" s="49"/>
      <c r="NFL810" s="49"/>
      <c r="NFM810" s="49"/>
      <c r="NFN810" s="49"/>
      <c r="NFO810" s="49"/>
      <c r="NFP810" s="49"/>
      <c r="NFQ810" s="49"/>
      <c r="NFR810" s="49"/>
      <c r="NFS810" s="49"/>
      <c r="NFT810" s="49"/>
      <c r="NFU810" s="49"/>
      <c r="NFV810" s="49"/>
      <c r="NFW810" s="49"/>
      <c r="NFX810" s="49"/>
      <c r="NFY810" s="49"/>
      <c r="NFZ810" s="49"/>
      <c r="NGA810" s="49"/>
      <c r="NGB810" s="49"/>
      <c r="NGC810" s="49"/>
      <c r="NGD810" s="49"/>
      <c r="NGE810" s="49"/>
      <c r="NGF810" s="49"/>
      <c r="NGG810" s="49"/>
      <c r="NGH810" s="49"/>
      <c r="NGI810" s="49"/>
      <c r="NGJ810" s="49"/>
      <c r="NGK810" s="49"/>
      <c r="NGL810" s="49"/>
      <c r="NGM810" s="49"/>
      <c r="NGN810" s="49"/>
      <c r="NGO810" s="49"/>
      <c r="NGP810" s="49"/>
      <c r="NGQ810" s="49"/>
      <c r="NGR810" s="49"/>
      <c r="NGS810" s="49"/>
      <c r="NGT810" s="49"/>
      <c r="NGU810" s="49"/>
      <c r="NGV810" s="49"/>
      <c r="NGW810" s="49"/>
      <c r="NGX810" s="49"/>
      <c r="NGY810" s="49"/>
      <c r="NGZ810" s="49"/>
      <c r="NHA810" s="49"/>
      <c r="NHB810" s="49"/>
      <c r="NHC810" s="49"/>
      <c r="NHD810" s="49"/>
      <c r="NHE810" s="49"/>
      <c r="NHF810" s="49"/>
      <c r="NHG810" s="49"/>
      <c r="NHH810" s="49"/>
      <c r="NHI810" s="49"/>
      <c r="NHJ810" s="49"/>
      <c r="NHK810" s="49"/>
      <c r="NHL810" s="49"/>
      <c r="NHM810" s="49"/>
      <c r="NHN810" s="49"/>
      <c r="NHO810" s="49"/>
      <c r="NHP810" s="49"/>
      <c r="NHQ810" s="49"/>
      <c r="NHR810" s="49"/>
      <c r="NHS810" s="49"/>
      <c r="NHT810" s="49"/>
      <c r="NHU810" s="49"/>
      <c r="NHV810" s="49"/>
      <c r="NHW810" s="49"/>
      <c r="NHX810" s="49"/>
      <c r="NHY810" s="49"/>
      <c r="NHZ810" s="49"/>
      <c r="NIA810" s="49"/>
      <c r="NIB810" s="49"/>
      <c r="NIC810" s="49"/>
      <c r="NID810" s="49"/>
      <c r="NIE810" s="49"/>
      <c r="NIF810" s="49"/>
      <c r="NIG810" s="49"/>
      <c r="NIH810" s="49"/>
      <c r="NII810" s="49"/>
      <c r="NIJ810" s="49"/>
      <c r="NIK810" s="49"/>
      <c r="NIL810" s="49"/>
      <c r="NIM810" s="49"/>
      <c r="NIN810" s="49"/>
      <c r="NIO810" s="49"/>
      <c r="NIP810" s="49"/>
      <c r="NIQ810" s="49"/>
      <c r="NIR810" s="49"/>
      <c r="NIS810" s="49"/>
      <c r="NIT810" s="49"/>
      <c r="NIU810" s="49"/>
      <c r="NIV810" s="49"/>
      <c r="NIW810" s="49"/>
      <c r="NIX810" s="49"/>
      <c r="NIY810" s="49"/>
      <c r="NIZ810" s="49"/>
      <c r="NJA810" s="49"/>
      <c r="NJB810" s="49"/>
      <c r="NJC810" s="49"/>
      <c r="NJD810" s="49"/>
      <c r="NJE810" s="49"/>
      <c r="NJF810" s="49"/>
      <c r="NJG810" s="49"/>
      <c r="NJH810" s="49"/>
      <c r="NJI810" s="49"/>
      <c r="NJJ810" s="49"/>
      <c r="NJK810" s="49"/>
      <c r="NJL810" s="49"/>
      <c r="NJM810" s="49"/>
      <c r="NJN810" s="49"/>
      <c r="NJO810" s="49"/>
      <c r="NJP810" s="49"/>
      <c r="NJQ810" s="49"/>
      <c r="NJR810" s="49"/>
      <c r="NJS810" s="49"/>
      <c r="NJT810" s="49"/>
      <c r="NJU810" s="49"/>
      <c r="NJV810" s="49"/>
      <c r="NJW810" s="49"/>
      <c r="NJX810" s="49"/>
      <c r="NJY810" s="49"/>
      <c r="NJZ810" s="49"/>
      <c r="NKA810" s="49"/>
      <c r="NKB810" s="49"/>
      <c r="NKC810" s="49"/>
      <c r="NKD810" s="49"/>
      <c r="NKE810" s="49"/>
      <c r="NKF810" s="49"/>
      <c r="NKG810" s="49"/>
      <c r="NKH810" s="49"/>
      <c r="NKI810" s="49"/>
      <c r="NKJ810" s="49"/>
      <c r="NKK810" s="49"/>
      <c r="NKL810" s="49"/>
      <c r="NKM810" s="49"/>
      <c r="NKN810" s="49"/>
      <c r="NKO810" s="49"/>
      <c r="NKP810" s="49"/>
      <c r="NKQ810" s="49"/>
      <c r="NKR810" s="49"/>
      <c r="NKS810" s="49"/>
      <c r="NKT810" s="49"/>
      <c r="NKU810" s="49"/>
      <c r="NKV810" s="49"/>
      <c r="NKW810" s="49"/>
      <c r="NKX810" s="49"/>
      <c r="NKY810" s="49"/>
      <c r="NKZ810" s="49"/>
      <c r="NLA810" s="49"/>
      <c r="NLB810" s="49"/>
      <c r="NLC810" s="49"/>
      <c r="NLD810" s="49"/>
      <c r="NLE810" s="49"/>
      <c r="NLF810" s="49"/>
      <c r="NLG810" s="49"/>
      <c r="NLH810" s="49"/>
      <c r="NLI810" s="49"/>
      <c r="NLJ810" s="49"/>
      <c r="NLK810" s="49"/>
      <c r="NLL810" s="49"/>
      <c r="NLM810" s="49"/>
      <c r="NLN810" s="49"/>
      <c r="NLO810" s="49"/>
      <c r="NLP810" s="49"/>
      <c r="NLQ810" s="49"/>
      <c r="NLR810" s="49"/>
      <c r="NLS810" s="49"/>
      <c r="NLT810" s="49"/>
      <c r="NLU810" s="49"/>
      <c r="NLV810" s="49"/>
      <c r="NLW810" s="49"/>
      <c r="NLX810" s="49"/>
      <c r="NLY810" s="49"/>
      <c r="NLZ810" s="49"/>
      <c r="NMA810" s="49"/>
      <c r="NMB810" s="49"/>
      <c r="NMC810" s="49"/>
      <c r="NMD810" s="49"/>
      <c r="NME810" s="49"/>
      <c r="NMF810" s="49"/>
      <c r="NMG810" s="49"/>
      <c r="NMH810" s="49"/>
      <c r="NMI810" s="49"/>
      <c r="NMJ810" s="49"/>
      <c r="NMK810" s="49"/>
      <c r="NML810" s="49"/>
      <c r="NMM810" s="49"/>
      <c r="NMN810" s="49"/>
      <c r="NMO810" s="49"/>
      <c r="NMP810" s="49"/>
      <c r="NMQ810" s="49"/>
      <c r="NMR810" s="49"/>
      <c r="NMS810" s="49"/>
      <c r="NMT810" s="49"/>
      <c r="NMU810" s="49"/>
      <c r="NMV810" s="49"/>
      <c r="NMW810" s="49"/>
      <c r="NMX810" s="49"/>
      <c r="NMY810" s="49"/>
      <c r="NMZ810" s="49"/>
      <c r="NNA810" s="49"/>
      <c r="NNB810" s="49"/>
      <c r="NNC810" s="49"/>
      <c r="NND810" s="49"/>
      <c r="NNE810" s="49"/>
      <c r="NNF810" s="49"/>
      <c r="NNG810" s="49"/>
      <c r="NNH810" s="49"/>
      <c r="NNI810" s="49"/>
      <c r="NNJ810" s="49"/>
      <c r="NNK810" s="49"/>
      <c r="NNL810" s="49"/>
      <c r="NNM810" s="49"/>
      <c r="NNN810" s="49"/>
      <c r="NNO810" s="49"/>
      <c r="NNP810" s="49"/>
      <c r="NNQ810" s="49"/>
      <c r="NNR810" s="49"/>
      <c r="NNS810" s="49"/>
      <c r="NNT810" s="49"/>
      <c r="NNU810" s="49"/>
      <c r="NNV810" s="49"/>
      <c r="NNW810" s="49"/>
      <c r="NNX810" s="49"/>
      <c r="NNY810" s="49"/>
      <c r="NNZ810" s="49"/>
      <c r="NOA810" s="49"/>
      <c r="NOB810" s="49"/>
      <c r="NOC810" s="49"/>
      <c r="NOD810" s="49"/>
      <c r="NOE810" s="49"/>
      <c r="NOF810" s="49"/>
      <c r="NOG810" s="49"/>
      <c r="NOH810" s="49"/>
      <c r="NOI810" s="49"/>
      <c r="NOJ810" s="49"/>
      <c r="NOK810" s="49"/>
      <c r="NOL810" s="49"/>
      <c r="NOM810" s="49"/>
      <c r="NON810" s="49"/>
      <c r="NOO810" s="49"/>
      <c r="NOP810" s="49"/>
      <c r="NOQ810" s="49"/>
      <c r="NOR810" s="49"/>
      <c r="NOS810" s="49"/>
      <c r="NOT810" s="49"/>
      <c r="NOU810" s="49"/>
      <c r="NOV810" s="49"/>
      <c r="NOW810" s="49"/>
      <c r="NOX810" s="49"/>
      <c r="NOY810" s="49"/>
      <c r="NOZ810" s="49"/>
      <c r="NPA810" s="49"/>
      <c r="NPB810" s="49"/>
      <c r="NPC810" s="49"/>
      <c r="NPD810" s="49"/>
      <c r="NPE810" s="49"/>
      <c r="NPF810" s="49"/>
      <c r="NPG810" s="49"/>
      <c r="NPH810" s="49"/>
      <c r="NPI810" s="49"/>
      <c r="NPJ810" s="49"/>
      <c r="NPK810" s="49"/>
      <c r="NPL810" s="49"/>
      <c r="NPM810" s="49"/>
      <c r="NPN810" s="49"/>
      <c r="NPO810" s="49"/>
      <c r="NPP810" s="49"/>
      <c r="NPQ810" s="49"/>
      <c r="NPR810" s="49"/>
      <c r="NPS810" s="49"/>
      <c r="NPT810" s="49"/>
      <c r="NPU810" s="49"/>
      <c r="NPV810" s="49"/>
      <c r="NPW810" s="49"/>
      <c r="NPX810" s="49"/>
      <c r="NPY810" s="49"/>
      <c r="NPZ810" s="49"/>
      <c r="NQA810" s="49"/>
      <c r="NQB810" s="49"/>
      <c r="NQC810" s="49"/>
      <c r="NQD810" s="49"/>
      <c r="NQE810" s="49"/>
      <c r="NQF810" s="49"/>
      <c r="NQG810" s="49"/>
      <c r="NQH810" s="49"/>
      <c r="NQI810" s="49"/>
      <c r="NQJ810" s="49"/>
      <c r="NQK810" s="49"/>
      <c r="NQL810" s="49"/>
      <c r="NQM810" s="49"/>
      <c r="NQN810" s="49"/>
      <c r="NQO810" s="49"/>
      <c r="NQP810" s="49"/>
      <c r="NQQ810" s="49"/>
      <c r="NQR810" s="49"/>
      <c r="NQS810" s="49"/>
      <c r="NQT810" s="49"/>
      <c r="NQU810" s="49"/>
      <c r="NQV810" s="49"/>
      <c r="NQW810" s="49"/>
      <c r="NQX810" s="49"/>
      <c r="NQY810" s="49"/>
      <c r="NQZ810" s="49"/>
      <c r="NRA810" s="49"/>
      <c r="NRB810" s="49"/>
      <c r="NRC810" s="49"/>
      <c r="NRD810" s="49"/>
      <c r="NRE810" s="49"/>
      <c r="NRF810" s="49"/>
      <c r="NRG810" s="49"/>
      <c r="NRH810" s="49"/>
      <c r="NRI810" s="49"/>
      <c r="NRJ810" s="49"/>
      <c r="NRK810" s="49"/>
      <c r="NRL810" s="49"/>
      <c r="NRM810" s="49"/>
      <c r="NRN810" s="49"/>
      <c r="NRO810" s="49"/>
      <c r="NRP810" s="49"/>
      <c r="NRQ810" s="49"/>
      <c r="NRR810" s="49"/>
      <c r="NRS810" s="49"/>
      <c r="NRT810" s="49"/>
      <c r="NRU810" s="49"/>
      <c r="NRV810" s="49"/>
      <c r="NRW810" s="49"/>
      <c r="NRX810" s="49"/>
      <c r="NRY810" s="49"/>
      <c r="NRZ810" s="49"/>
      <c r="NSA810" s="49"/>
      <c r="NSB810" s="49"/>
      <c r="NSC810" s="49"/>
      <c r="NSD810" s="49"/>
      <c r="NSE810" s="49"/>
      <c r="NSF810" s="49"/>
      <c r="NSG810" s="49"/>
      <c r="NSH810" s="49"/>
      <c r="NSI810" s="49"/>
      <c r="NSJ810" s="49"/>
      <c r="NSK810" s="49"/>
      <c r="NSL810" s="49"/>
      <c r="NSM810" s="49"/>
      <c r="NSN810" s="49"/>
      <c r="NSO810" s="49"/>
      <c r="NSP810" s="49"/>
      <c r="NSQ810" s="49"/>
      <c r="NSR810" s="49"/>
      <c r="NSS810" s="49"/>
      <c r="NST810" s="49"/>
      <c r="NSU810" s="49"/>
      <c r="NSV810" s="49"/>
      <c r="NSW810" s="49"/>
      <c r="NSX810" s="49"/>
      <c r="NSY810" s="49"/>
      <c r="NSZ810" s="49"/>
      <c r="NTA810" s="49"/>
      <c r="NTB810" s="49"/>
      <c r="NTC810" s="49"/>
      <c r="NTD810" s="49"/>
      <c r="NTE810" s="49"/>
      <c r="NTF810" s="49"/>
      <c r="NTG810" s="49"/>
      <c r="NTH810" s="49"/>
      <c r="NTI810" s="49"/>
      <c r="NTJ810" s="49"/>
      <c r="NTK810" s="49"/>
      <c r="NTL810" s="49"/>
      <c r="NTM810" s="49"/>
      <c r="NTN810" s="49"/>
      <c r="NTO810" s="49"/>
      <c r="NTP810" s="49"/>
      <c r="NTQ810" s="49"/>
      <c r="NTR810" s="49"/>
      <c r="NTS810" s="49"/>
      <c r="NTT810" s="49"/>
      <c r="NTU810" s="49"/>
      <c r="NTV810" s="49"/>
      <c r="NTW810" s="49"/>
      <c r="NTX810" s="49"/>
      <c r="NTY810" s="49"/>
      <c r="NTZ810" s="49"/>
      <c r="NUA810" s="49"/>
      <c r="NUB810" s="49"/>
      <c r="NUC810" s="49"/>
      <c r="NUD810" s="49"/>
      <c r="NUE810" s="49"/>
      <c r="NUF810" s="49"/>
      <c r="NUG810" s="49"/>
      <c r="NUH810" s="49"/>
      <c r="NUI810" s="49"/>
      <c r="NUJ810" s="49"/>
      <c r="NUK810" s="49"/>
      <c r="NUL810" s="49"/>
      <c r="NUM810" s="49"/>
      <c r="NUN810" s="49"/>
      <c r="NUO810" s="49"/>
      <c r="NUP810" s="49"/>
      <c r="NUQ810" s="49"/>
      <c r="NUR810" s="49"/>
      <c r="NUS810" s="49"/>
      <c r="NUT810" s="49"/>
      <c r="NUU810" s="49"/>
      <c r="NUV810" s="49"/>
      <c r="NUW810" s="49"/>
      <c r="NUX810" s="49"/>
      <c r="NUY810" s="49"/>
      <c r="NUZ810" s="49"/>
      <c r="NVA810" s="49"/>
      <c r="NVB810" s="49"/>
      <c r="NVC810" s="49"/>
      <c r="NVD810" s="49"/>
      <c r="NVE810" s="49"/>
      <c r="NVF810" s="49"/>
      <c r="NVG810" s="49"/>
      <c r="NVH810" s="49"/>
      <c r="NVI810" s="49"/>
      <c r="NVJ810" s="49"/>
      <c r="NVK810" s="49"/>
      <c r="NVL810" s="49"/>
      <c r="NVM810" s="49"/>
      <c r="NVN810" s="49"/>
      <c r="NVO810" s="49"/>
      <c r="NVP810" s="49"/>
      <c r="NVQ810" s="49"/>
      <c r="NVR810" s="49"/>
      <c r="NVS810" s="49"/>
      <c r="NVT810" s="49"/>
      <c r="NVU810" s="49"/>
      <c r="NVV810" s="49"/>
      <c r="NVW810" s="49"/>
      <c r="NVX810" s="49"/>
      <c r="NVY810" s="49"/>
      <c r="NVZ810" s="49"/>
      <c r="NWA810" s="49"/>
      <c r="NWB810" s="49"/>
      <c r="NWC810" s="49"/>
      <c r="NWD810" s="49"/>
      <c r="NWE810" s="49"/>
      <c r="NWF810" s="49"/>
      <c r="NWG810" s="49"/>
      <c r="NWH810" s="49"/>
      <c r="NWI810" s="49"/>
      <c r="NWJ810" s="49"/>
      <c r="NWK810" s="49"/>
      <c r="NWL810" s="49"/>
      <c r="NWM810" s="49"/>
      <c r="NWN810" s="49"/>
      <c r="NWO810" s="49"/>
      <c r="NWP810" s="49"/>
      <c r="NWQ810" s="49"/>
      <c r="NWR810" s="49"/>
      <c r="NWS810" s="49"/>
      <c r="NWT810" s="49"/>
      <c r="NWU810" s="49"/>
      <c r="NWV810" s="49"/>
      <c r="NWW810" s="49"/>
      <c r="NWX810" s="49"/>
      <c r="NWY810" s="49"/>
      <c r="NWZ810" s="49"/>
      <c r="NXA810" s="49"/>
      <c r="NXB810" s="49"/>
      <c r="NXC810" s="49"/>
      <c r="NXD810" s="49"/>
      <c r="NXE810" s="49"/>
      <c r="NXF810" s="49"/>
      <c r="NXG810" s="49"/>
      <c r="NXH810" s="49"/>
      <c r="NXI810" s="49"/>
      <c r="NXJ810" s="49"/>
      <c r="NXK810" s="49"/>
      <c r="NXL810" s="49"/>
      <c r="NXM810" s="49"/>
      <c r="NXN810" s="49"/>
      <c r="NXO810" s="49"/>
      <c r="NXP810" s="49"/>
      <c r="NXQ810" s="49"/>
      <c r="NXR810" s="49"/>
      <c r="NXS810" s="49"/>
      <c r="NXT810" s="49"/>
      <c r="NXU810" s="49"/>
      <c r="NXV810" s="49"/>
      <c r="NXW810" s="49"/>
      <c r="NXX810" s="49"/>
      <c r="NXY810" s="49"/>
      <c r="NXZ810" s="49"/>
      <c r="NYA810" s="49"/>
      <c r="NYB810" s="49"/>
      <c r="NYC810" s="49"/>
      <c r="NYD810" s="49"/>
      <c r="NYE810" s="49"/>
      <c r="NYF810" s="49"/>
      <c r="NYG810" s="49"/>
      <c r="NYH810" s="49"/>
      <c r="NYI810" s="49"/>
      <c r="NYJ810" s="49"/>
      <c r="NYK810" s="49"/>
      <c r="NYL810" s="49"/>
      <c r="NYM810" s="49"/>
      <c r="NYN810" s="49"/>
      <c r="NYO810" s="49"/>
      <c r="NYP810" s="49"/>
      <c r="NYQ810" s="49"/>
      <c r="NYR810" s="49"/>
      <c r="NYS810" s="49"/>
      <c r="NYT810" s="49"/>
      <c r="NYU810" s="49"/>
      <c r="NYV810" s="49"/>
      <c r="NYW810" s="49"/>
      <c r="NYX810" s="49"/>
      <c r="NYY810" s="49"/>
      <c r="NYZ810" s="49"/>
      <c r="NZA810" s="49"/>
      <c r="NZB810" s="49"/>
      <c r="NZC810" s="49"/>
      <c r="NZD810" s="49"/>
      <c r="NZE810" s="49"/>
      <c r="NZF810" s="49"/>
      <c r="NZG810" s="49"/>
      <c r="NZH810" s="49"/>
      <c r="NZI810" s="49"/>
      <c r="NZJ810" s="49"/>
      <c r="NZK810" s="49"/>
      <c r="NZL810" s="49"/>
      <c r="NZM810" s="49"/>
      <c r="NZN810" s="49"/>
      <c r="NZO810" s="49"/>
      <c r="NZP810" s="49"/>
      <c r="NZQ810" s="49"/>
      <c r="NZR810" s="49"/>
      <c r="NZS810" s="49"/>
      <c r="NZT810" s="49"/>
      <c r="NZU810" s="49"/>
      <c r="NZV810" s="49"/>
      <c r="NZW810" s="49"/>
      <c r="NZX810" s="49"/>
      <c r="NZY810" s="49"/>
      <c r="NZZ810" s="49"/>
      <c r="OAA810" s="49"/>
      <c r="OAB810" s="49"/>
      <c r="OAC810" s="49"/>
      <c r="OAD810" s="49"/>
      <c r="OAE810" s="49"/>
      <c r="OAF810" s="49"/>
      <c r="OAG810" s="49"/>
      <c r="OAH810" s="49"/>
      <c r="OAI810" s="49"/>
      <c r="OAJ810" s="49"/>
      <c r="OAK810" s="49"/>
      <c r="OAL810" s="49"/>
      <c r="OAM810" s="49"/>
      <c r="OAN810" s="49"/>
      <c r="OAO810" s="49"/>
      <c r="OAP810" s="49"/>
      <c r="OAQ810" s="49"/>
      <c r="OAR810" s="49"/>
      <c r="OAS810" s="49"/>
      <c r="OAT810" s="49"/>
      <c r="OAU810" s="49"/>
      <c r="OAV810" s="49"/>
      <c r="OAW810" s="49"/>
      <c r="OAX810" s="49"/>
      <c r="OAY810" s="49"/>
      <c r="OAZ810" s="49"/>
      <c r="OBA810" s="49"/>
      <c r="OBB810" s="49"/>
      <c r="OBC810" s="49"/>
      <c r="OBD810" s="49"/>
      <c r="OBE810" s="49"/>
      <c r="OBF810" s="49"/>
      <c r="OBG810" s="49"/>
      <c r="OBH810" s="49"/>
      <c r="OBI810" s="49"/>
      <c r="OBJ810" s="49"/>
      <c r="OBK810" s="49"/>
      <c r="OBL810" s="49"/>
      <c r="OBM810" s="49"/>
      <c r="OBN810" s="49"/>
      <c r="OBO810" s="49"/>
      <c r="OBP810" s="49"/>
      <c r="OBQ810" s="49"/>
      <c r="OBR810" s="49"/>
      <c r="OBS810" s="49"/>
      <c r="OBT810" s="49"/>
      <c r="OBU810" s="49"/>
      <c r="OBV810" s="49"/>
      <c r="OBW810" s="49"/>
      <c r="OBX810" s="49"/>
      <c r="OBY810" s="49"/>
      <c r="OBZ810" s="49"/>
      <c r="OCA810" s="49"/>
      <c r="OCB810" s="49"/>
      <c r="OCC810" s="49"/>
      <c r="OCD810" s="49"/>
      <c r="OCE810" s="49"/>
      <c r="OCF810" s="49"/>
      <c r="OCG810" s="49"/>
      <c r="OCH810" s="49"/>
      <c r="OCI810" s="49"/>
      <c r="OCJ810" s="49"/>
      <c r="OCK810" s="49"/>
      <c r="OCL810" s="49"/>
      <c r="OCM810" s="49"/>
      <c r="OCN810" s="49"/>
      <c r="OCO810" s="49"/>
      <c r="OCP810" s="49"/>
      <c r="OCQ810" s="49"/>
      <c r="OCR810" s="49"/>
      <c r="OCS810" s="49"/>
      <c r="OCT810" s="49"/>
      <c r="OCU810" s="49"/>
      <c r="OCV810" s="49"/>
      <c r="OCW810" s="49"/>
      <c r="OCX810" s="49"/>
      <c r="OCY810" s="49"/>
      <c r="OCZ810" s="49"/>
      <c r="ODA810" s="49"/>
      <c r="ODB810" s="49"/>
      <c r="ODC810" s="49"/>
      <c r="ODD810" s="49"/>
      <c r="ODE810" s="49"/>
      <c r="ODF810" s="49"/>
      <c r="ODG810" s="49"/>
      <c r="ODH810" s="49"/>
      <c r="ODI810" s="49"/>
      <c r="ODJ810" s="49"/>
      <c r="ODK810" s="49"/>
      <c r="ODL810" s="49"/>
      <c r="ODM810" s="49"/>
      <c r="ODN810" s="49"/>
      <c r="ODO810" s="49"/>
      <c r="ODP810" s="49"/>
      <c r="ODQ810" s="49"/>
      <c r="ODR810" s="49"/>
      <c r="ODS810" s="49"/>
      <c r="ODT810" s="49"/>
      <c r="ODU810" s="49"/>
      <c r="ODV810" s="49"/>
      <c r="ODW810" s="49"/>
      <c r="ODX810" s="49"/>
      <c r="ODY810" s="49"/>
      <c r="ODZ810" s="49"/>
      <c r="OEA810" s="49"/>
      <c r="OEB810" s="49"/>
      <c r="OEC810" s="49"/>
      <c r="OED810" s="49"/>
      <c r="OEE810" s="49"/>
      <c r="OEF810" s="49"/>
      <c r="OEG810" s="49"/>
      <c r="OEH810" s="49"/>
      <c r="OEI810" s="49"/>
      <c r="OEJ810" s="49"/>
      <c r="OEK810" s="49"/>
      <c r="OEL810" s="49"/>
      <c r="OEM810" s="49"/>
      <c r="OEN810" s="49"/>
      <c r="OEO810" s="49"/>
      <c r="OEP810" s="49"/>
      <c r="OEQ810" s="49"/>
      <c r="OER810" s="49"/>
      <c r="OES810" s="49"/>
      <c r="OET810" s="49"/>
      <c r="OEU810" s="49"/>
      <c r="OEV810" s="49"/>
      <c r="OEW810" s="49"/>
      <c r="OEX810" s="49"/>
      <c r="OEY810" s="49"/>
      <c r="OEZ810" s="49"/>
      <c r="OFA810" s="49"/>
      <c r="OFB810" s="49"/>
      <c r="OFC810" s="49"/>
      <c r="OFD810" s="49"/>
      <c r="OFE810" s="49"/>
      <c r="OFF810" s="49"/>
      <c r="OFG810" s="49"/>
      <c r="OFH810" s="49"/>
      <c r="OFI810" s="49"/>
      <c r="OFJ810" s="49"/>
      <c r="OFK810" s="49"/>
      <c r="OFL810" s="49"/>
      <c r="OFM810" s="49"/>
      <c r="OFN810" s="49"/>
      <c r="OFO810" s="49"/>
      <c r="OFP810" s="49"/>
      <c r="OFQ810" s="49"/>
      <c r="OFR810" s="49"/>
      <c r="OFS810" s="49"/>
      <c r="OFT810" s="49"/>
      <c r="OFU810" s="49"/>
      <c r="OFV810" s="49"/>
      <c r="OFW810" s="49"/>
      <c r="OFX810" s="49"/>
      <c r="OFY810" s="49"/>
      <c r="OFZ810" s="49"/>
      <c r="OGA810" s="49"/>
      <c r="OGB810" s="49"/>
      <c r="OGC810" s="49"/>
      <c r="OGD810" s="49"/>
      <c r="OGE810" s="49"/>
      <c r="OGF810" s="49"/>
      <c r="OGG810" s="49"/>
      <c r="OGH810" s="49"/>
      <c r="OGI810" s="49"/>
      <c r="OGJ810" s="49"/>
      <c r="OGK810" s="49"/>
      <c r="OGL810" s="49"/>
      <c r="OGM810" s="49"/>
      <c r="OGN810" s="49"/>
      <c r="OGO810" s="49"/>
      <c r="OGP810" s="49"/>
      <c r="OGQ810" s="49"/>
      <c r="OGR810" s="49"/>
      <c r="OGS810" s="49"/>
      <c r="OGT810" s="49"/>
      <c r="OGU810" s="49"/>
      <c r="OGV810" s="49"/>
      <c r="OGW810" s="49"/>
      <c r="OGX810" s="49"/>
      <c r="OGY810" s="49"/>
      <c r="OGZ810" s="49"/>
      <c r="OHA810" s="49"/>
      <c r="OHB810" s="49"/>
      <c r="OHC810" s="49"/>
      <c r="OHD810" s="49"/>
      <c r="OHE810" s="49"/>
      <c r="OHF810" s="49"/>
      <c r="OHG810" s="49"/>
      <c r="OHH810" s="49"/>
      <c r="OHI810" s="49"/>
      <c r="OHJ810" s="49"/>
      <c r="OHK810" s="49"/>
      <c r="OHL810" s="49"/>
      <c r="OHM810" s="49"/>
      <c r="OHN810" s="49"/>
      <c r="OHO810" s="49"/>
      <c r="OHP810" s="49"/>
      <c r="OHQ810" s="49"/>
      <c r="OHR810" s="49"/>
      <c r="OHS810" s="49"/>
      <c r="OHT810" s="49"/>
      <c r="OHU810" s="49"/>
      <c r="OHV810" s="49"/>
      <c r="OHW810" s="49"/>
      <c r="OHX810" s="49"/>
      <c r="OHY810" s="49"/>
      <c r="OHZ810" s="49"/>
      <c r="OIA810" s="49"/>
      <c r="OIB810" s="49"/>
      <c r="OIC810" s="49"/>
      <c r="OID810" s="49"/>
      <c r="OIE810" s="49"/>
      <c r="OIF810" s="49"/>
      <c r="OIG810" s="49"/>
      <c r="OIH810" s="49"/>
      <c r="OII810" s="49"/>
      <c r="OIJ810" s="49"/>
      <c r="OIK810" s="49"/>
      <c r="OIL810" s="49"/>
      <c r="OIM810" s="49"/>
      <c r="OIN810" s="49"/>
      <c r="OIO810" s="49"/>
      <c r="OIP810" s="49"/>
      <c r="OIQ810" s="49"/>
      <c r="OIR810" s="49"/>
      <c r="OIS810" s="49"/>
      <c r="OIT810" s="49"/>
      <c r="OIU810" s="49"/>
      <c r="OIV810" s="49"/>
      <c r="OIW810" s="49"/>
      <c r="OIX810" s="49"/>
      <c r="OIY810" s="49"/>
      <c r="OIZ810" s="49"/>
      <c r="OJA810" s="49"/>
      <c r="OJB810" s="49"/>
      <c r="OJC810" s="49"/>
      <c r="OJD810" s="49"/>
      <c r="OJE810" s="49"/>
      <c r="OJF810" s="49"/>
      <c r="OJG810" s="49"/>
      <c r="OJH810" s="49"/>
      <c r="OJI810" s="49"/>
      <c r="OJJ810" s="49"/>
      <c r="OJK810" s="49"/>
      <c r="OJL810" s="49"/>
      <c r="OJM810" s="49"/>
      <c r="OJN810" s="49"/>
      <c r="OJO810" s="49"/>
      <c r="OJP810" s="49"/>
      <c r="OJQ810" s="49"/>
      <c r="OJR810" s="49"/>
      <c r="OJS810" s="49"/>
      <c r="OJT810" s="49"/>
      <c r="OJU810" s="49"/>
      <c r="OJV810" s="49"/>
      <c r="OJW810" s="49"/>
      <c r="OJX810" s="49"/>
      <c r="OJY810" s="49"/>
      <c r="OJZ810" s="49"/>
      <c r="OKA810" s="49"/>
      <c r="OKB810" s="49"/>
      <c r="OKC810" s="49"/>
      <c r="OKD810" s="49"/>
      <c r="OKE810" s="49"/>
      <c r="OKF810" s="49"/>
      <c r="OKG810" s="49"/>
      <c r="OKH810" s="49"/>
      <c r="OKI810" s="49"/>
      <c r="OKJ810" s="49"/>
      <c r="OKK810" s="49"/>
      <c r="OKL810" s="49"/>
      <c r="OKM810" s="49"/>
      <c r="OKN810" s="49"/>
      <c r="OKO810" s="49"/>
      <c r="OKP810" s="49"/>
      <c r="OKQ810" s="49"/>
      <c r="OKR810" s="49"/>
      <c r="OKS810" s="49"/>
      <c r="OKT810" s="49"/>
      <c r="OKU810" s="49"/>
      <c r="OKV810" s="49"/>
      <c r="OKW810" s="49"/>
      <c r="OKX810" s="49"/>
      <c r="OKY810" s="49"/>
      <c r="OKZ810" s="49"/>
      <c r="OLA810" s="49"/>
      <c r="OLB810" s="49"/>
      <c r="OLC810" s="49"/>
      <c r="OLD810" s="49"/>
      <c r="OLE810" s="49"/>
      <c r="OLF810" s="49"/>
      <c r="OLG810" s="49"/>
      <c r="OLH810" s="49"/>
      <c r="OLI810" s="49"/>
      <c r="OLJ810" s="49"/>
      <c r="OLK810" s="49"/>
      <c r="OLL810" s="49"/>
      <c r="OLM810" s="49"/>
      <c r="OLN810" s="49"/>
      <c r="OLO810" s="49"/>
      <c r="OLP810" s="49"/>
      <c r="OLQ810" s="49"/>
      <c r="OLR810" s="49"/>
      <c r="OLS810" s="49"/>
      <c r="OLT810" s="49"/>
      <c r="OLU810" s="49"/>
      <c r="OLV810" s="49"/>
      <c r="OLW810" s="49"/>
      <c r="OLX810" s="49"/>
      <c r="OLY810" s="49"/>
      <c r="OLZ810" s="49"/>
      <c r="OMA810" s="49"/>
      <c r="OMB810" s="49"/>
      <c r="OMC810" s="49"/>
      <c r="OMD810" s="49"/>
      <c r="OME810" s="49"/>
      <c r="OMF810" s="49"/>
      <c r="OMG810" s="49"/>
      <c r="OMH810" s="49"/>
      <c r="OMI810" s="49"/>
      <c r="OMJ810" s="49"/>
      <c r="OMK810" s="49"/>
      <c r="OML810" s="49"/>
      <c r="OMM810" s="49"/>
      <c r="OMN810" s="49"/>
      <c r="OMO810" s="49"/>
      <c r="OMP810" s="49"/>
      <c r="OMQ810" s="49"/>
      <c r="OMR810" s="49"/>
      <c r="OMS810" s="49"/>
      <c r="OMT810" s="49"/>
      <c r="OMU810" s="49"/>
      <c r="OMV810" s="49"/>
      <c r="OMW810" s="49"/>
      <c r="OMX810" s="49"/>
      <c r="OMY810" s="49"/>
      <c r="OMZ810" s="49"/>
      <c r="ONA810" s="49"/>
      <c r="ONB810" s="49"/>
      <c r="ONC810" s="49"/>
      <c r="OND810" s="49"/>
      <c r="ONE810" s="49"/>
      <c r="ONF810" s="49"/>
      <c r="ONG810" s="49"/>
      <c r="ONH810" s="49"/>
      <c r="ONI810" s="49"/>
      <c r="ONJ810" s="49"/>
      <c r="ONK810" s="49"/>
      <c r="ONL810" s="49"/>
      <c r="ONM810" s="49"/>
      <c r="ONN810" s="49"/>
      <c r="ONO810" s="49"/>
      <c r="ONP810" s="49"/>
      <c r="ONQ810" s="49"/>
      <c r="ONR810" s="49"/>
      <c r="ONS810" s="49"/>
      <c r="ONT810" s="49"/>
      <c r="ONU810" s="49"/>
      <c r="ONV810" s="49"/>
      <c r="ONW810" s="49"/>
      <c r="ONX810" s="49"/>
      <c r="ONY810" s="49"/>
      <c r="ONZ810" s="49"/>
      <c r="OOA810" s="49"/>
      <c r="OOB810" s="49"/>
      <c r="OOC810" s="49"/>
      <c r="OOD810" s="49"/>
      <c r="OOE810" s="49"/>
      <c r="OOF810" s="49"/>
      <c r="OOG810" s="49"/>
      <c r="OOH810" s="49"/>
      <c r="OOI810" s="49"/>
      <c r="OOJ810" s="49"/>
      <c r="OOK810" s="49"/>
      <c r="OOL810" s="49"/>
      <c r="OOM810" s="49"/>
      <c r="OON810" s="49"/>
      <c r="OOO810" s="49"/>
      <c r="OOP810" s="49"/>
      <c r="OOQ810" s="49"/>
      <c r="OOR810" s="49"/>
      <c r="OOS810" s="49"/>
      <c r="OOT810" s="49"/>
      <c r="OOU810" s="49"/>
      <c r="OOV810" s="49"/>
      <c r="OOW810" s="49"/>
      <c r="OOX810" s="49"/>
      <c r="OOY810" s="49"/>
      <c r="OOZ810" s="49"/>
      <c r="OPA810" s="49"/>
      <c r="OPB810" s="49"/>
      <c r="OPC810" s="49"/>
      <c r="OPD810" s="49"/>
      <c r="OPE810" s="49"/>
      <c r="OPF810" s="49"/>
      <c r="OPG810" s="49"/>
      <c r="OPH810" s="49"/>
      <c r="OPI810" s="49"/>
      <c r="OPJ810" s="49"/>
      <c r="OPK810" s="49"/>
      <c r="OPL810" s="49"/>
      <c r="OPM810" s="49"/>
      <c r="OPN810" s="49"/>
      <c r="OPO810" s="49"/>
      <c r="OPP810" s="49"/>
      <c r="OPQ810" s="49"/>
      <c r="OPR810" s="49"/>
      <c r="OPS810" s="49"/>
      <c r="OPT810" s="49"/>
      <c r="OPU810" s="49"/>
      <c r="OPV810" s="49"/>
      <c r="OPW810" s="49"/>
      <c r="OPX810" s="49"/>
      <c r="OPY810" s="49"/>
      <c r="OPZ810" s="49"/>
      <c r="OQA810" s="49"/>
      <c r="OQB810" s="49"/>
      <c r="OQC810" s="49"/>
      <c r="OQD810" s="49"/>
      <c r="OQE810" s="49"/>
      <c r="OQF810" s="49"/>
      <c r="OQG810" s="49"/>
      <c r="OQH810" s="49"/>
      <c r="OQI810" s="49"/>
      <c r="OQJ810" s="49"/>
      <c r="OQK810" s="49"/>
      <c r="OQL810" s="49"/>
      <c r="OQM810" s="49"/>
      <c r="OQN810" s="49"/>
      <c r="OQO810" s="49"/>
      <c r="OQP810" s="49"/>
      <c r="OQQ810" s="49"/>
      <c r="OQR810" s="49"/>
      <c r="OQS810" s="49"/>
      <c r="OQT810" s="49"/>
      <c r="OQU810" s="49"/>
      <c r="OQV810" s="49"/>
      <c r="OQW810" s="49"/>
      <c r="OQX810" s="49"/>
      <c r="OQY810" s="49"/>
      <c r="OQZ810" s="49"/>
      <c r="ORA810" s="49"/>
      <c r="ORB810" s="49"/>
      <c r="ORC810" s="49"/>
      <c r="ORD810" s="49"/>
      <c r="ORE810" s="49"/>
      <c r="ORF810" s="49"/>
      <c r="ORG810" s="49"/>
      <c r="ORH810" s="49"/>
      <c r="ORI810" s="49"/>
      <c r="ORJ810" s="49"/>
      <c r="ORK810" s="49"/>
      <c r="ORL810" s="49"/>
      <c r="ORM810" s="49"/>
      <c r="ORN810" s="49"/>
      <c r="ORO810" s="49"/>
      <c r="ORP810" s="49"/>
      <c r="ORQ810" s="49"/>
      <c r="ORR810" s="49"/>
      <c r="ORS810" s="49"/>
      <c r="ORT810" s="49"/>
      <c r="ORU810" s="49"/>
      <c r="ORV810" s="49"/>
      <c r="ORW810" s="49"/>
      <c r="ORX810" s="49"/>
      <c r="ORY810" s="49"/>
      <c r="ORZ810" s="49"/>
      <c r="OSA810" s="49"/>
      <c r="OSB810" s="49"/>
      <c r="OSC810" s="49"/>
      <c r="OSD810" s="49"/>
      <c r="OSE810" s="49"/>
      <c r="OSF810" s="49"/>
      <c r="OSG810" s="49"/>
      <c r="OSH810" s="49"/>
      <c r="OSI810" s="49"/>
      <c r="OSJ810" s="49"/>
      <c r="OSK810" s="49"/>
      <c r="OSL810" s="49"/>
      <c r="OSM810" s="49"/>
      <c r="OSN810" s="49"/>
      <c r="OSO810" s="49"/>
      <c r="OSP810" s="49"/>
      <c r="OSQ810" s="49"/>
      <c r="OSR810" s="49"/>
      <c r="OSS810" s="49"/>
      <c r="OST810" s="49"/>
      <c r="OSU810" s="49"/>
      <c r="OSV810" s="49"/>
      <c r="OSW810" s="49"/>
      <c r="OSX810" s="49"/>
      <c r="OSY810" s="49"/>
      <c r="OSZ810" s="49"/>
      <c r="OTA810" s="49"/>
      <c r="OTB810" s="49"/>
      <c r="OTC810" s="49"/>
      <c r="OTD810" s="49"/>
      <c r="OTE810" s="49"/>
      <c r="OTF810" s="49"/>
      <c r="OTG810" s="49"/>
      <c r="OTH810" s="49"/>
      <c r="OTI810" s="49"/>
      <c r="OTJ810" s="49"/>
      <c r="OTK810" s="49"/>
      <c r="OTL810" s="49"/>
      <c r="OTM810" s="49"/>
      <c r="OTN810" s="49"/>
      <c r="OTO810" s="49"/>
      <c r="OTP810" s="49"/>
      <c r="OTQ810" s="49"/>
      <c r="OTR810" s="49"/>
      <c r="OTS810" s="49"/>
      <c r="OTT810" s="49"/>
      <c r="OTU810" s="49"/>
      <c r="OTV810" s="49"/>
      <c r="OTW810" s="49"/>
      <c r="OTX810" s="49"/>
      <c r="OTY810" s="49"/>
      <c r="OTZ810" s="49"/>
      <c r="OUA810" s="49"/>
      <c r="OUB810" s="49"/>
      <c r="OUC810" s="49"/>
      <c r="OUD810" s="49"/>
      <c r="OUE810" s="49"/>
      <c r="OUF810" s="49"/>
      <c r="OUG810" s="49"/>
      <c r="OUH810" s="49"/>
      <c r="OUI810" s="49"/>
      <c r="OUJ810" s="49"/>
      <c r="OUK810" s="49"/>
      <c r="OUL810" s="49"/>
      <c r="OUM810" s="49"/>
      <c r="OUN810" s="49"/>
      <c r="OUO810" s="49"/>
      <c r="OUP810" s="49"/>
      <c r="OUQ810" s="49"/>
      <c r="OUR810" s="49"/>
      <c r="OUS810" s="49"/>
      <c r="OUT810" s="49"/>
      <c r="OUU810" s="49"/>
      <c r="OUV810" s="49"/>
      <c r="OUW810" s="49"/>
      <c r="OUX810" s="49"/>
      <c r="OUY810" s="49"/>
      <c r="OUZ810" s="49"/>
      <c r="OVA810" s="49"/>
      <c r="OVB810" s="49"/>
      <c r="OVC810" s="49"/>
      <c r="OVD810" s="49"/>
      <c r="OVE810" s="49"/>
      <c r="OVF810" s="49"/>
      <c r="OVG810" s="49"/>
      <c r="OVH810" s="49"/>
      <c r="OVI810" s="49"/>
      <c r="OVJ810" s="49"/>
      <c r="OVK810" s="49"/>
      <c r="OVL810" s="49"/>
      <c r="OVM810" s="49"/>
      <c r="OVN810" s="49"/>
      <c r="OVO810" s="49"/>
      <c r="OVP810" s="49"/>
      <c r="OVQ810" s="49"/>
      <c r="OVR810" s="49"/>
      <c r="OVS810" s="49"/>
      <c r="OVT810" s="49"/>
      <c r="OVU810" s="49"/>
      <c r="OVV810" s="49"/>
      <c r="OVW810" s="49"/>
      <c r="OVX810" s="49"/>
      <c r="OVY810" s="49"/>
      <c r="OVZ810" s="49"/>
      <c r="OWA810" s="49"/>
      <c r="OWB810" s="49"/>
      <c r="OWC810" s="49"/>
      <c r="OWD810" s="49"/>
      <c r="OWE810" s="49"/>
      <c r="OWF810" s="49"/>
      <c r="OWG810" s="49"/>
      <c r="OWH810" s="49"/>
      <c r="OWI810" s="49"/>
      <c r="OWJ810" s="49"/>
      <c r="OWK810" s="49"/>
      <c r="OWL810" s="49"/>
      <c r="OWM810" s="49"/>
      <c r="OWN810" s="49"/>
      <c r="OWO810" s="49"/>
      <c r="OWP810" s="49"/>
      <c r="OWQ810" s="49"/>
      <c r="OWR810" s="49"/>
      <c r="OWS810" s="49"/>
      <c r="OWT810" s="49"/>
      <c r="OWU810" s="49"/>
      <c r="OWV810" s="49"/>
      <c r="OWW810" s="49"/>
      <c r="OWX810" s="49"/>
      <c r="OWY810" s="49"/>
      <c r="OWZ810" s="49"/>
      <c r="OXA810" s="49"/>
      <c r="OXB810" s="49"/>
      <c r="OXC810" s="49"/>
      <c r="OXD810" s="49"/>
      <c r="OXE810" s="49"/>
      <c r="OXF810" s="49"/>
      <c r="OXG810" s="49"/>
      <c r="OXH810" s="49"/>
      <c r="OXI810" s="49"/>
      <c r="OXJ810" s="49"/>
      <c r="OXK810" s="49"/>
      <c r="OXL810" s="49"/>
      <c r="OXM810" s="49"/>
      <c r="OXN810" s="49"/>
      <c r="OXO810" s="49"/>
      <c r="OXP810" s="49"/>
      <c r="OXQ810" s="49"/>
      <c r="OXR810" s="49"/>
      <c r="OXS810" s="49"/>
      <c r="OXT810" s="49"/>
      <c r="OXU810" s="49"/>
      <c r="OXV810" s="49"/>
      <c r="OXW810" s="49"/>
      <c r="OXX810" s="49"/>
      <c r="OXY810" s="49"/>
      <c r="OXZ810" s="49"/>
      <c r="OYA810" s="49"/>
      <c r="OYB810" s="49"/>
      <c r="OYC810" s="49"/>
      <c r="OYD810" s="49"/>
      <c r="OYE810" s="49"/>
      <c r="OYF810" s="49"/>
      <c r="OYG810" s="49"/>
      <c r="OYH810" s="49"/>
      <c r="OYI810" s="49"/>
      <c r="OYJ810" s="49"/>
      <c r="OYK810" s="49"/>
      <c r="OYL810" s="49"/>
      <c r="OYM810" s="49"/>
      <c r="OYN810" s="49"/>
      <c r="OYO810" s="49"/>
      <c r="OYP810" s="49"/>
      <c r="OYQ810" s="49"/>
      <c r="OYR810" s="49"/>
      <c r="OYS810" s="49"/>
      <c r="OYT810" s="49"/>
      <c r="OYU810" s="49"/>
      <c r="OYV810" s="49"/>
      <c r="OYW810" s="49"/>
      <c r="OYX810" s="49"/>
      <c r="OYY810" s="49"/>
      <c r="OYZ810" s="49"/>
      <c r="OZA810" s="49"/>
      <c r="OZB810" s="49"/>
      <c r="OZC810" s="49"/>
      <c r="OZD810" s="49"/>
      <c r="OZE810" s="49"/>
      <c r="OZF810" s="49"/>
      <c r="OZG810" s="49"/>
      <c r="OZH810" s="49"/>
      <c r="OZI810" s="49"/>
      <c r="OZJ810" s="49"/>
      <c r="OZK810" s="49"/>
      <c r="OZL810" s="49"/>
      <c r="OZM810" s="49"/>
      <c r="OZN810" s="49"/>
      <c r="OZO810" s="49"/>
      <c r="OZP810" s="49"/>
      <c r="OZQ810" s="49"/>
      <c r="OZR810" s="49"/>
      <c r="OZS810" s="49"/>
      <c r="OZT810" s="49"/>
      <c r="OZU810" s="49"/>
      <c r="OZV810" s="49"/>
      <c r="OZW810" s="49"/>
      <c r="OZX810" s="49"/>
      <c r="OZY810" s="49"/>
      <c r="OZZ810" s="49"/>
      <c r="PAA810" s="49"/>
      <c r="PAB810" s="49"/>
      <c r="PAC810" s="49"/>
      <c r="PAD810" s="49"/>
      <c r="PAE810" s="49"/>
      <c r="PAF810" s="49"/>
      <c r="PAG810" s="49"/>
      <c r="PAH810" s="49"/>
      <c r="PAI810" s="49"/>
      <c r="PAJ810" s="49"/>
      <c r="PAK810" s="49"/>
      <c r="PAL810" s="49"/>
      <c r="PAM810" s="49"/>
      <c r="PAN810" s="49"/>
      <c r="PAO810" s="49"/>
      <c r="PAP810" s="49"/>
      <c r="PAQ810" s="49"/>
      <c r="PAR810" s="49"/>
      <c r="PAS810" s="49"/>
      <c r="PAT810" s="49"/>
      <c r="PAU810" s="49"/>
      <c r="PAV810" s="49"/>
      <c r="PAW810" s="49"/>
      <c r="PAX810" s="49"/>
      <c r="PAY810" s="49"/>
      <c r="PAZ810" s="49"/>
      <c r="PBA810" s="49"/>
      <c r="PBB810" s="49"/>
      <c r="PBC810" s="49"/>
      <c r="PBD810" s="49"/>
      <c r="PBE810" s="49"/>
      <c r="PBF810" s="49"/>
      <c r="PBG810" s="49"/>
      <c r="PBH810" s="49"/>
      <c r="PBI810" s="49"/>
      <c r="PBJ810" s="49"/>
      <c r="PBK810" s="49"/>
      <c r="PBL810" s="49"/>
      <c r="PBM810" s="49"/>
      <c r="PBN810" s="49"/>
      <c r="PBO810" s="49"/>
      <c r="PBP810" s="49"/>
      <c r="PBQ810" s="49"/>
      <c r="PBR810" s="49"/>
      <c r="PBS810" s="49"/>
      <c r="PBT810" s="49"/>
      <c r="PBU810" s="49"/>
      <c r="PBV810" s="49"/>
      <c r="PBW810" s="49"/>
      <c r="PBX810" s="49"/>
      <c r="PBY810" s="49"/>
      <c r="PBZ810" s="49"/>
      <c r="PCA810" s="49"/>
      <c r="PCB810" s="49"/>
      <c r="PCC810" s="49"/>
      <c r="PCD810" s="49"/>
      <c r="PCE810" s="49"/>
      <c r="PCF810" s="49"/>
      <c r="PCG810" s="49"/>
      <c r="PCH810" s="49"/>
      <c r="PCI810" s="49"/>
      <c r="PCJ810" s="49"/>
      <c r="PCK810" s="49"/>
      <c r="PCL810" s="49"/>
      <c r="PCM810" s="49"/>
      <c r="PCN810" s="49"/>
      <c r="PCO810" s="49"/>
      <c r="PCP810" s="49"/>
      <c r="PCQ810" s="49"/>
      <c r="PCR810" s="49"/>
      <c r="PCS810" s="49"/>
      <c r="PCT810" s="49"/>
      <c r="PCU810" s="49"/>
      <c r="PCV810" s="49"/>
      <c r="PCW810" s="49"/>
      <c r="PCX810" s="49"/>
      <c r="PCY810" s="49"/>
      <c r="PCZ810" s="49"/>
      <c r="PDA810" s="49"/>
      <c r="PDB810" s="49"/>
      <c r="PDC810" s="49"/>
      <c r="PDD810" s="49"/>
      <c r="PDE810" s="49"/>
      <c r="PDF810" s="49"/>
      <c r="PDG810" s="49"/>
      <c r="PDH810" s="49"/>
      <c r="PDI810" s="49"/>
      <c r="PDJ810" s="49"/>
      <c r="PDK810" s="49"/>
      <c r="PDL810" s="49"/>
      <c r="PDM810" s="49"/>
      <c r="PDN810" s="49"/>
      <c r="PDO810" s="49"/>
      <c r="PDP810" s="49"/>
      <c r="PDQ810" s="49"/>
      <c r="PDR810" s="49"/>
      <c r="PDS810" s="49"/>
      <c r="PDT810" s="49"/>
      <c r="PDU810" s="49"/>
      <c r="PDV810" s="49"/>
      <c r="PDW810" s="49"/>
      <c r="PDX810" s="49"/>
      <c r="PDY810" s="49"/>
      <c r="PDZ810" s="49"/>
      <c r="PEA810" s="49"/>
      <c r="PEB810" s="49"/>
      <c r="PEC810" s="49"/>
      <c r="PED810" s="49"/>
      <c r="PEE810" s="49"/>
      <c r="PEF810" s="49"/>
      <c r="PEG810" s="49"/>
      <c r="PEH810" s="49"/>
      <c r="PEI810" s="49"/>
      <c r="PEJ810" s="49"/>
      <c r="PEK810" s="49"/>
      <c r="PEL810" s="49"/>
      <c r="PEM810" s="49"/>
      <c r="PEN810" s="49"/>
      <c r="PEO810" s="49"/>
      <c r="PEP810" s="49"/>
      <c r="PEQ810" s="49"/>
      <c r="PER810" s="49"/>
      <c r="PES810" s="49"/>
      <c r="PET810" s="49"/>
      <c r="PEU810" s="49"/>
      <c r="PEV810" s="49"/>
      <c r="PEW810" s="49"/>
      <c r="PEX810" s="49"/>
      <c r="PEY810" s="49"/>
      <c r="PEZ810" s="49"/>
      <c r="PFA810" s="49"/>
      <c r="PFB810" s="49"/>
      <c r="PFC810" s="49"/>
      <c r="PFD810" s="49"/>
      <c r="PFE810" s="49"/>
      <c r="PFF810" s="49"/>
      <c r="PFG810" s="49"/>
      <c r="PFH810" s="49"/>
      <c r="PFI810" s="49"/>
      <c r="PFJ810" s="49"/>
      <c r="PFK810" s="49"/>
      <c r="PFL810" s="49"/>
      <c r="PFM810" s="49"/>
      <c r="PFN810" s="49"/>
      <c r="PFO810" s="49"/>
      <c r="PFP810" s="49"/>
      <c r="PFQ810" s="49"/>
      <c r="PFR810" s="49"/>
      <c r="PFS810" s="49"/>
      <c r="PFT810" s="49"/>
      <c r="PFU810" s="49"/>
      <c r="PFV810" s="49"/>
      <c r="PFW810" s="49"/>
      <c r="PFX810" s="49"/>
      <c r="PFY810" s="49"/>
      <c r="PFZ810" s="49"/>
      <c r="PGA810" s="49"/>
      <c r="PGB810" s="49"/>
      <c r="PGC810" s="49"/>
      <c r="PGD810" s="49"/>
      <c r="PGE810" s="49"/>
      <c r="PGF810" s="49"/>
      <c r="PGG810" s="49"/>
      <c r="PGH810" s="49"/>
      <c r="PGI810" s="49"/>
      <c r="PGJ810" s="49"/>
      <c r="PGK810" s="49"/>
      <c r="PGL810" s="49"/>
      <c r="PGM810" s="49"/>
      <c r="PGN810" s="49"/>
      <c r="PGO810" s="49"/>
      <c r="PGP810" s="49"/>
      <c r="PGQ810" s="49"/>
      <c r="PGR810" s="49"/>
      <c r="PGS810" s="49"/>
      <c r="PGT810" s="49"/>
      <c r="PGU810" s="49"/>
      <c r="PGV810" s="49"/>
      <c r="PGW810" s="49"/>
      <c r="PGX810" s="49"/>
      <c r="PGY810" s="49"/>
      <c r="PGZ810" s="49"/>
      <c r="PHA810" s="49"/>
      <c r="PHB810" s="49"/>
      <c r="PHC810" s="49"/>
      <c r="PHD810" s="49"/>
      <c r="PHE810" s="49"/>
      <c r="PHF810" s="49"/>
      <c r="PHG810" s="49"/>
      <c r="PHH810" s="49"/>
      <c r="PHI810" s="49"/>
      <c r="PHJ810" s="49"/>
      <c r="PHK810" s="49"/>
      <c r="PHL810" s="49"/>
      <c r="PHM810" s="49"/>
      <c r="PHN810" s="49"/>
      <c r="PHO810" s="49"/>
      <c r="PHP810" s="49"/>
      <c r="PHQ810" s="49"/>
      <c r="PHR810" s="49"/>
      <c r="PHS810" s="49"/>
      <c r="PHT810" s="49"/>
      <c r="PHU810" s="49"/>
      <c r="PHV810" s="49"/>
      <c r="PHW810" s="49"/>
      <c r="PHX810" s="49"/>
      <c r="PHY810" s="49"/>
      <c r="PHZ810" s="49"/>
      <c r="PIA810" s="49"/>
      <c r="PIB810" s="49"/>
      <c r="PIC810" s="49"/>
      <c r="PID810" s="49"/>
      <c r="PIE810" s="49"/>
      <c r="PIF810" s="49"/>
      <c r="PIG810" s="49"/>
      <c r="PIH810" s="49"/>
      <c r="PII810" s="49"/>
      <c r="PIJ810" s="49"/>
      <c r="PIK810" s="49"/>
      <c r="PIL810" s="49"/>
      <c r="PIM810" s="49"/>
      <c r="PIN810" s="49"/>
      <c r="PIO810" s="49"/>
      <c r="PIP810" s="49"/>
      <c r="PIQ810" s="49"/>
      <c r="PIR810" s="49"/>
      <c r="PIS810" s="49"/>
      <c r="PIT810" s="49"/>
      <c r="PIU810" s="49"/>
      <c r="PIV810" s="49"/>
      <c r="PIW810" s="49"/>
      <c r="PIX810" s="49"/>
      <c r="PIY810" s="49"/>
      <c r="PIZ810" s="49"/>
      <c r="PJA810" s="49"/>
      <c r="PJB810" s="49"/>
      <c r="PJC810" s="49"/>
      <c r="PJD810" s="49"/>
      <c r="PJE810" s="49"/>
      <c r="PJF810" s="49"/>
      <c r="PJG810" s="49"/>
      <c r="PJH810" s="49"/>
      <c r="PJI810" s="49"/>
      <c r="PJJ810" s="49"/>
      <c r="PJK810" s="49"/>
      <c r="PJL810" s="49"/>
      <c r="PJM810" s="49"/>
      <c r="PJN810" s="49"/>
      <c r="PJO810" s="49"/>
      <c r="PJP810" s="49"/>
      <c r="PJQ810" s="49"/>
      <c r="PJR810" s="49"/>
      <c r="PJS810" s="49"/>
      <c r="PJT810" s="49"/>
      <c r="PJU810" s="49"/>
      <c r="PJV810" s="49"/>
      <c r="PJW810" s="49"/>
      <c r="PJX810" s="49"/>
      <c r="PJY810" s="49"/>
      <c r="PJZ810" s="49"/>
      <c r="PKA810" s="49"/>
      <c r="PKB810" s="49"/>
      <c r="PKC810" s="49"/>
      <c r="PKD810" s="49"/>
      <c r="PKE810" s="49"/>
      <c r="PKF810" s="49"/>
      <c r="PKG810" s="49"/>
      <c r="PKH810" s="49"/>
      <c r="PKI810" s="49"/>
      <c r="PKJ810" s="49"/>
      <c r="PKK810" s="49"/>
      <c r="PKL810" s="49"/>
      <c r="PKM810" s="49"/>
      <c r="PKN810" s="49"/>
      <c r="PKO810" s="49"/>
      <c r="PKP810" s="49"/>
      <c r="PKQ810" s="49"/>
      <c r="PKR810" s="49"/>
      <c r="PKS810" s="49"/>
      <c r="PKT810" s="49"/>
      <c r="PKU810" s="49"/>
      <c r="PKV810" s="49"/>
      <c r="PKW810" s="49"/>
      <c r="PKX810" s="49"/>
      <c r="PKY810" s="49"/>
      <c r="PKZ810" s="49"/>
      <c r="PLA810" s="49"/>
      <c r="PLB810" s="49"/>
      <c r="PLC810" s="49"/>
      <c r="PLD810" s="49"/>
      <c r="PLE810" s="49"/>
      <c r="PLF810" s="49"/>
      <c r="PLG810" s="49"/>
      <c r="PLH810" s="49"/>
      <c r="PLI810" s="49"/>
      <c r="PLJ810" s="49"/>
      <c r="PLK810" s="49"/>
      <c r="PLL810" s="49"/>
      <c r="PLM810" s="49"/>
      <c r="PLN810" s="49"/>
      <c r="PLO810" s="49"/>
      <c r="PLP810" s="49"/>
      <c r="PLQ810" s="49"/>
      <c r="PLR810" s="49"/>
      <c r="PLS810" s="49"/>
      <c r="PLT810" s="49"/>
      <c r="PLU810" s="49"/>
      <c r="PLV810" s="49"/>
      <c r="PLW810" s="49"/>
      <c r="PLX810" s="49"/>
      <c r="PLY810" s="49"/>
      <c r="PLZ810" s="49"/>
      <c r="PMA810" s="49"/>
      <c r="PMB810" s="49"/>
      <c r="PMC810" s="49"/>
      <c r="PMD810" s="49"/>
      <c r="PME810" s="49"/>
      <c r="PMF810" s="49"/>
      <c r="PMG810" s="49"/>
      <c r="PMH810" s="49"/>
      <c r="PMI810" s="49"/>
      <c r="PMJ810" s="49"/>
      <c r="PMK810" s="49"/>
      <c r="PML810" s="49"/>
      <c r="PMM810" s="49"/>
      <c r="PMN810" s="49"/>
      <c r="PMO810" s="49"/>
      <c r="PMP810" s="49"/>
      <c r="PMQ810" s="49"/>
      <c r="PMR810" s="49"/>
      <c r="PMS810" s="49"/>
      <c r="PMT810" s="49"/>
      <c r="PMU810" s="49"/>
      <c r="PMV810" s="49"/>
      <c r="PMW810" s="49"/>
      <c r="PMX810" s="49"/>
      <c r="PMY810" s="49"/>
      <c r="PMZ810" s="49"/>
      <c r="PNA810" s="49"/>
      <c r="PNB810" s="49"/>
      <c r="PNC810" s="49"/>
      <c r="PND810" s="49"/>
      <c r="PNE810" s="49"/>
      <c r="PNF810" s="49"/>
      <c r="PNG810" s="49"/>
      <c r="PNH810" s="49"/>
      <c r="PNI810" s="49"/>
      <c r="PNJ810" s="49"/>
      <c r="PNK810" s="49"/>
      <c r="PNL810" s="49"/>
      <c r="PNM810" s="49"/>
      <c r="PNN810" s="49"/>
      <c r="PNO810" s="49"/>
      <c r="PNP810" s="49"/>
      <c r="PNQ810" s="49"/>
      <c r="PNR810" s="49"/>
      <c r="PNS810" s="49"/>
      <c r="PNT810" s="49"/>
      <c r="PNU810" s="49"/>
      <c r="PNV810" s="49"/>
      <c r="PNW810" s="49"/>
      <c r="PNX810" s="49"/>
      <c r="PNY810" s="49"/>
      <c r="PNZ810" s="49"/>
      <c r="POA810" s="49"/>
      <c r="POB810" s="49"/>
      <c r="POC810" s="49"/>
      <c r="POD810" s="49"/>
      <c r="POE810" s="49"/>
      <c r="POF810" s="49"/>
      <c r="POG810" s="49"/>
      <c r="POH810" s="49"/>
      <c r="POI810" s="49"/>
      <c r="POJ810" s="49"/>
      <c r="POK810" s="49"/>
      <c r="POL810" s="49"/>
      <c r="POM810" s="49"/>
      <c r="PON810" s="49"/>
      <c r="POO810" s="49"/>
      <c r="POP810" s="49"/>
      <c r="POQ810" s="49"/>
      <c r="POR810" s="49"/>
      <c r="POS810" s="49"/>
      <c r="POT810" s="49"/>
      <c r="POU810" s="49"/>
      <c r="POV810" s="49"/>
      <c r="POW810" s="49"/>
      <c r="POX810" s="49"/>
      <c r="POY810" s="49"/>
      <c r="POZ810" s="49"/>
      <c r="PPA810" s="49"/>
      <c r="PPB810" s="49"/>
      <c r="PPC810" s="49"/>
      <c r="PPD810" s="49"/>
      <c r="PPE810" s="49"/>
      <c r="PPF810" s="49"/>
      <c r="PPG810" s="49"/>
      <c r="PPH810" s="49"/>
      <c r="PPI810" s="49"/>
      <c r="PPJ810" s="49"/>
      <c r="PPK810" s="49"/>
      <c r="PPL810" s="49"/>
      <c r="PPM810" s="49"/>
      <c r="PPN810" s="49"/>
      <c r="PPO810" s="49"/>
      <c r="PPP810" s="49"/>
      <c r="PPQ810" s="49"/>
      <c r="PPR810" s="49"/>
      <c r="PPS810" s="49"/>
      <c r="PPT810" s="49"/>
      <c r="PPU810" s="49"/>
      <c r="PPV810" s="49"/>
      <c r="PPW810" s="49"/>
      <c r="PPX810" s="49"/>
      <c r="PPY810" s="49"/>
      <c r="PPZ810" s="49"/>
      <c r="PQA810" s="49"/>
      <c r="PQB810" s="49"/>
      <c r="PQC810" s="49"/>
      <c r="PQD810" s="49"/>
      <c r="PQE810" s="49"/>
      <c r="PQF810" s="49"/>
      <c r="PQG810" s="49"/>
      <c r="PQH810" s="49"/>
      <c r="PQI810" s="49"/>
      <c r="PQJ810" s="49"/>
      <c r="PQK810" s="49"/>
      <c r="PQL810" s="49"/>
      <c r="PQM810" s="49"/>
      <c r="PQN810" s="49"/>
      <c r="PQO810" s="49"/>
      <c r="PQP810" s="49"/>
      <c r="PQQ810" s="49"/>
      <c r="PQR810" s="49"/>
      <c r="PQS810" s="49"/>
      <c r="PQT810" s="49"/>
      <c r="PQU810" s="49"/>
      <c r="PQV810" s="49"/>
      <c r="PQW810" s="49"/>
      <c r="PQX810" s="49"/>
      <c r="PQY810" s="49"/>
      <c r="PQZ810" s="49"/>
      <c r="PRA810" s="49"/>
      <c r="PRB810" s="49"/>
      <c r="PRC810" s="49"/>
      <c r="PRD810" s="49"/>
      <c r="PRE810" s="49"/>
      <c r="PRF810" s="49"/>
      <c r="PRG810" s="49"/>
      <c r="PRH810" s="49"/>
      <c r="PRI810" s="49"/>
      <c r="PRJ810" s="49"/>
      <c r="PRK810" s="49"/>
      <c r="PRL810" s="49"/>
      <c r="PRM810" s="49"/>
      <c r="PRN810" s="49"/>
      <c r="PRO810" s="49"/>
      <c r="PRP810" s="49"/>
      <c r="PRQ810" s="49"/>
      <c r="PRR810" s="49"/>
      <c r="PRS810" s="49"/>
      <c r="PRT810" s="49"/>
      <c r="PRU810" s="49"/>
      <c r="PRV810" s="49"/>
      <c r="PRW810" s="49"/>
      <c r="PRX810" s="49"/>
      <c r="PRY810" s="49"/>
      <c r="PRZ810" s="49"/>
      <c r="PSA810" s="49"/>
      <c r="PSB810" s="49"/>
      <c r="PSC810" s="49"/>
      <c r="PSD810" s="49"/>
      <c r="PSE810" s="49"/>
      <c r="PSF810" s="49"/>
      <c r="PSG810" s="49"/>
      <c r="PSH810" s="49"/>
      <c r="PSI810" s="49"/>
      <c r="PSJ810" s="49"/>
      <c r="PSK810" s="49"/>
      <c r="PSL810" s="49"/>
      <c r="PSM810" s="49"/>
      <c r="PSN810" s="49"/>
      <c r="PSO810" s="49"/>
      <c r="PSP810" s="49"/>
      <c r="PSQ810" s="49"/>
      <c r="PSR810" s="49"/>
      <c r="PSS810" s="49"/>
      <c r="PST810" s="49"/>
      <c r="PSU810" s="49"/>
      <c r="PSV810" s="49"/>
      <c r="PSW810" s="49"/>
      <c r="PSX810" s="49"/>
      <c r="PSY810" s="49"/>
      <c r="PSZ810" s="49"/>
      <c r="PTA810" s="49"/>
      <c r="PTB810" s="49"/>
      <c r="PTC810" s="49"/>
      <c r="PTD810" s="49"/>
      <c r="PTE810" s="49"/>
      <c r="PTF810" s="49"/>
      <c r="PTG810" s="49"/>
      <c r="PTH810" s="49"/>
      <c r="PTI810" s="49"/>
      <c r="PTJ810" s="49"/>
      <c r="PTK810" s="49"/>
      <c r="PTL810" s="49"/>
      <c r="PTM810" s="49"/>
      <c r="PTN810" s="49"/>
      <c r="PTO810" s="49"/>
      <c r="PTP810" s="49"/>
      <c r="PTQ810" s="49"/>
      <c r="PTR810" s="49"/>
      <c r="PTS810" s="49"/>
      <c r="PTT810" s="49"/>
      <c r="PTU810" s="49"/>
      <c r="PTV810" s="49"/>
      <c r="PTW810" s="49"/>
      <c r="PTX810" s="49"/>
      <c r="PTY810" s="49"/>
      <c r="PTZ810" s="49"/>
      <c r="PUA810" s="49"/>
      <c r="PUB810" s="49"/>
      <c r="PUC810" s="49"/>
      <c r="PUD810" s="49"/>
      <c r="PUE810" s="49"/>
      <c r="PUF810" s="49"/>
      <c r="PUG810" s="49"/>
      <c r="PUH810" s="49"/>
      <c r="PUI810" s="49"/>
      <c r="PUJ810" s="49"/>
      <c r="PUK810" s="49"/>
      <c r="PUL810" s="49"/>
      <c r="PUM810" s="49"/>
      <c r="PUN810" s="49"/>
      <c r="PUO810" s="49"/>
      <c r="PUP810" s="49"/>
      <c r="PUQ810" s="49"/>
      <c r="PUR810" s="49"/>
      <c r="PUS810" s="49"/>
      <c r="PUT810" s="49"/>
      <c r="PUU810" s="49"/>
      <c r="PUV810" s="49"/>
      <c r="PUW810" s="49"/>
      <c r="PUX810" s="49"/>
      <c r="PUY810" s="49"/>
      <c r="PUZ810" s="49"/>
      <c r="PVA810" s="49"/>
      <c r="PVB810" s="49"/>
      <c r="PVC810" s="49"/>
      <c r="PVD810" s="49"/>
      <c r="PVE810" s="49"/>
      <c r="PVF810" s="49"/>
      <c r="PVG810" s="49"/>
      <c r="PVH810" s="49"/>
      <c r="PVI810" s="49"/>
      <c r="PVJ810" s="49"/>
      <c r="PVK810" s="49"/>
      <c r="PVL810" s="49"/>
      <c r="PVM810" s="49"/>
      <c r="PVN810" s="49"/>
      <c r="PVO810" s="49"/>
      <c r="PVP810" s="49"/>
      <c r="PVQ810" s="49"/>
      <c r="PVR810" s="49"/>
      <c r="PVS810" s="49"/>
      <c r="PVT810" s="49"/>
      <c r="PVU810" s="49"/>
      <c r="PVV810" s="49"/>
      <c r="PVW810" s="49"/>
      <c r="PVX810" s="49"/>
      <c r="PVY810" s="49"/>
      <c r="PVZ810" s="49"/>
      <c r="PWA810" s="49"/>
      <c r="PWB810" s="49"/>
      <c r="PWC810" s="49"/>
      <c r="PWD810" s="49"/>
      <c r="PWE810" s="49"/>
      <c r="PWF810" s="49"/>
      <c r="PWG810" s="49"/>
      <c r="PWH810" s="49"/>
      <c r="PWI810" s="49"/>
      <c r="PWJ810" s="49"/>
      <c r="PWK810" s="49"/>
      <c r="PWL810" s="49"/>
      <c r="PWM810" s="49"/>
      <c r="PWN810" s="49"/>
      <c r="PWO810" s="49"/>
      <c r="PWP810" s="49"/>
      <c r="PWQ810" s="49"/>
      <c r="PWR810" s="49"/>
      <c r="PWS810" s="49"/>
      <c r="PWT810" s="49"/>
      <c r="PWU810" s="49"/>
      <c r="PWV810" s="49"/>
      <c r="PWW810" s="49"/>
      <c r="PWX810" s="49"/>
      <c r="PWY810" s="49"/>
      <c r="PWZ810" s="49"/>
      <c r="PXA810" s="49"/>
      <c r="PXB810" s="49"/>
      <c r="PXC810" s="49"/>
      <c r="PXD810" s="49"/>
      <c r="PXE810" s="49"/>
      <c r="PXF810" s="49"/>
      <c r="PXG810" s="49"/>
      <c r="PXH810" s="49"/>
      <c r="PXI810" s="49"/>
      <c r="PXJ810" s="49"/>
      <c r="PXK810" s="49"/>
      <c r="PXL810" s="49"/>
      <c r="PXM810" s="49"/>
      <c r="PXN810" s="49"/>
      <c r="PXO810" s="49"/>
      <c r="PXP810" s="49"/>
      <c r="PXQ810" s="49"/>
      <c r="PXR810" s="49"/>
      <c r="PXS810" s="49"/>
      <c r="PXT810" s="49"/>
      <c r="PXU810" s="49"/>
      <c r="PXV810" s="49"/>
      <c r="PXW810" s="49"/>
      <c r="PXX810" s="49"/>
      <c r="PXY810" s="49"/>
      <c r="PXZ810" s="49"/>
      <c r="PYA810" s="49"/>
      <c r="PYB810" s="49"/>
      <c r="PYC810" s="49"/>
      <c r="PYD810" s="49"/>
      <c r="PYE810" s="49"/>
      <c r="PYF810" s="49"/>
      <c r="PYG810" s="49"/>
      <c r="PYH810" s="49"/>
      <c r="PYI810" s="49"/>
      <c r="PYJ810" s="49"/>
      <c r="PYK810" s="49"/>
      <c r="PYL810" s="49"/>
      <c r="PYM810" s="49"/>
      <c r="PYN810" s="49"/>
      <c r="PYO810" s="49"/>
      <c r="PYP810" s="49"/>
      <c r="PYQ810" s="49"/>
      <c r="PYR810" s="49"/>
      <c r="PYS810" s="49"/>
      <c r="PYT810" s="49"/>
      <c r="PYU810" s="49"/>
      <c r="PYV810" s="49"/>
      <c r="PYW810" s="49"/>
      <c r="PYX810" s="49"/>
      <c r="PYY810" s="49"/>
      <c r="PYZ810" s="49"/>
      <c r="PZA810" s="49"/>
      <c r="PZB810" s="49"/>
      <c r="PZC810" s="49"/>
      <c r="PZD810" s="49"/>
      <c r="PZE810" s="49"/>
      <c r="PZF810" s="49"/>
      <c r="PZG810" s="49"/>
      <c r="PZH810" s="49"/>
      <c r="PZI810" s="49"/>
      <c r="PZJ810" s="49"/>
      <c r="PZK810" s="49"/>
      <c r="PZL810" s="49"/>
      <c r="PZM810" s="49"/>
      <c r="PZN810" s="49"/>
      <c r="PZO810" s="49"/>
      <c r="PZP810" s="49"/>
      <c r="PZQ810" s="49"/>
      <c r="PZR810" s="49"/>
      <c r="PZS810" s="49"/>
      <c r="PZT810" s="49"/>
      <c r="PZU810" s="49"/>
      <c r="PZV810" s="49"/>
      <c r="PZW810" s="49"/>
      <c r="PZX810" s="49"/>
      <c r="PZY810" s="49"/>
      <c r="PZZ810" s="49"/>
      <c r="QAA810" s="49"/>
      <c r="QAB810" s="49"/>
      <c r="QAC810" s="49"/>
      <c r="QAD810" s="49"/>
      <c r="QAE810" s="49"/>
      <c r="QAF810" s="49"/>
      <c r="QAG810" s="49"/>
      <c r="QAH810" s="49"/>
      <c r="QAI810" s="49"/>
      <c r="QAJ810" s="49"/>
      <c r="QAK810" s="49"/>
      <c r="QAL810" s="49"/>
      <c r="QAM810" s="49"/>
      <c r="QAN810" s="49"/>
      <c r="QAO810" s="49"/>
      <c r="QAP810" s="49"/>
      <c r="QAQ810" s="49"/>
      <c r="QAR810" s="49"/>
      <c r="QAS810" s="49"/>
      <c r="QAT810" s="49"/>
      <c r="QAU810" s="49"/>
      <c r="QAV810" s="49"/>
      <c r="QAW810" s="49"/>
      <c r="QAX810" s="49"/>
      <c r="QAY810" s="49"/>
      <c r="QAZ810" s="49"/>
      <c r="QBA810" s="49"/>
      <c r="QBB810" s="49"/>
      <c r="QBC810" s="49"/>
      <c r="QBD810" s="49"/>
      <c r="QBE810" s="49"/>
      <c r="QBF810" s="49"/>
      <c r="QBG810" s="49"/>
      <c r="QBH810" s="49"/>
      <c r="QBI810" s="49"/>
      <c r="QBJ810" s="49"/>
      <c r="QBK810" s="49"/>
      <c r="QBL810" s="49"/>
      <c r="QBM810" s="49"/>
      <c r="QBN810" s="49"/>
      <c r="QBO810" s="49"/>
      <c r="QBP810" s="49"/>
      <c r="QBQ810" s="49"/>
      <c r="QBR810" s="49"/>
      <c r="QBS810" s="49"/>
      <c r="QBT810" s="49"/>
      <c r="QBU810" s="49"/>
      <c r="QBV810" s="49"/>
      <c r="QBW810" s="49"/>
      <c r="QBX810" s="49"/>
      <c r="QBY810" s="49"/>
      <c r="QBZ810" s="49"/>
      <c r="QCA810" s="49"/>
      <c r="QCB810" s="49"/>
      <c r="QCC810" s="49"/>
      <c r="QCD810" s="49"/>
      <c r="QCE810" s="49"/>
      <c r="QCF810" s="49"/>
      <c r="QCG810" s="49"/>
      <c r="QCH810" s="49"/>
      <c r="QCI810" s="49"/>
      <c r="QCJ810" s="49"/>
      <c r="QCK810" s="49"/>
      <c r="QCL810" s="49"/>
      <c r="QCM810" s="49"/>
      <c r="QCN810" s="49"/>
      <c r="QCO810" s="49"/>
      <c r="QCP810" s="49"/>
      <c r="QCQ810" s="49"/>
      <c r="QCR810" s="49"/>
      <c r="QCS810" s="49"/>
      <c r="QCT810" s="49"/>
      <c r="QCU810" s="49"/>
      <c r="QCV810" s="49"/>
      <c r="QCW810" s="49"/>
      <c r="QCX810" s="49"/>
      <c r="QCY810" s="49"/>
      <c r="QCZ810" s="49"/>
      <c r="QDA810" s="49"/>
      <c r="QDB810" s="49"/>
      <c r="QDC810" s="49"/>
      <c r="QDD810" s="49"/>
      <c r="QDE810" s="49"/>
      <c r="QDF810" s="49"/>
      <c r="QDG810" s="49"/>
      <c r="QDH810" s="49"/>
      <c r="QDI810" s="49"/>
      <c r="QDJ810" s="49"/>
      <c r="QDK810" s="49"/>
      <c r="QDL810" s="49"/>
      <c r="QDM810" s="49"/>
      <c r="QDN810" s="49"/>
      <c r="QDO810" s="49"/>
      <c r="QDP810" s="49"/>
      <c r="QDQ810" s="49"/>
      <c r="QDR810" s="49"/>
      <c r="QDS810" s="49"/>
      <c r="QDT810" s="49"/>
      <c r="QDU810" s="49"/>
      <c r="QDV810" s="49"/>
      <c r="QDW810" s="49"/>
      <c r="QDX810" s="49"/>
      <c r="QDY810" s="49"/>
      <c r="QDZ810" s="49"/>
      <c r="QEA810" s="49"/>
      <c r="QEB810" s="49"/>
      <c r="QEC810" s="49"/>
      <c r="QED810" s="49"/>
      <c r="QEE810" s="49"/>
      <c r="QEF810" s="49"/>
      <c r="QEG810" s="49"/>
      <c r="QEH810" s="49"/>
      <c r="QEI810" s="49"/>
      <c r="QEJ810" s="49"/>
      <c r="QEK810" s="49"/>
      <c r="QEL810" s="49"/>
      <c r="QEM810" s="49"/>
      <c r="QEN810" s="49"/>
      <c r="QEO810" s="49"/>
      <c r="QEP810" s="49"/>
      <c r="QEQ810" s="49"/>
      <c r="QER810" s="49"/>
      <c r="QES810" s="49"/>
      <c r="QET810" s="49"/>
      <c r="QEU810" s="49"/>
      <c r="QEV810" s="49"/>
      <c r="QEW810" s="49"/>
      <c r="QEX810" s="49"/>
      <c r="QEY810" s="49"/>
      <c r="QEZ810" s="49"/>
      <c r="QFA810" s="49"/>
      <c r="QFB810" s="49"/>
      <c r="QFC810" s="49"/>
      <c r="QFD810" s="49"/>
      <c r="QFE810" s="49"/>
      <c r="QFF810" s="49"/>
      <c r="QFG810" s="49"/>
      <c r="QFH810" s="49"/>
      <c r="QFI810" s="49"/>
      <c r="QFJ810" s="49"/>
      <c r="QFK810" s="49"/>
      <c r="QFL810" s="49"/>
      <c r="QFM810" s="49"/>
      <c r="QFN810" s="49"/>
      <c r="QFO810" s="49"/>
      <c r="QFP810" s="49"/>
      <c r="QFQ810" s="49"/>
      <c r="QFR810" s="49"/>
      <c r="QFS810" s="49"/>
      <c r="QFT810" s="49"/>
      <c r="QFU810" s="49"/>
      <c r="QFV810" s="49"/>
      <c r="QFW810" s="49"/>
      <c r="QFX810" s="49"/>
      <c r="QFY810" s="49"/>
      <c r="QFZ810" s="49"/>
      <c r="QGA810" s="49"/>
      <c r="QGB810" s="49"/>
      <c r="QGC810" s="49"/>
      <c r="QGD810" s="49"/>
      <c r="QGE810" s="49"/>
      <c r="QGF810" s="49"/>
      <c r="QGG810" s="49"/>
      <c r="QGH810" s="49"/>
      <c r="QGI810" s="49"/>
      <c r="QGJ810" s="49"/>
      <c r="QGK810" s="49"/>
      <c r="QGL810" s="49"/>
      <c r="QGM810" s="49"/>
      <c r="QGN810" s="49"/>
      <c r="QGO810" s="49"/>
      <c r="QGP810" s="49"/>
      <c r="QGQ810" s="49"/>
      <c r="QGR810" s="49"/>
      <c r="QGS810" s="49"/>
      <c r="QGT810" s="49"/>
      <c r="QGU810" s="49"/>
      <c r="QGV810" s="49"/>
      <c r="QGW810" s="49"/>
      <c r="QGX810" s="49"/>
      <c r="QGY810" s="49"/>
      <c r="QGZ810" s="49"/>
      <c r="QHA810" s="49"/>
      <c r="QHB810" s="49"/>
      <c r="QHC810" s="49"/>
      <c r="QHD810" s="49"/>
      <c r="QHE810" s="49"/>
      <c r="QHF810" s="49"/>
      <c r="QHG810" s="49"/>
      <c r="QHH810" s="49"/>
      <c r="QHI810" s="49"/>
      <c r="QHJ810" s="49"/>
      <c r="QHK810" s="49"/>
      <c r="QHL810" s="49"/>
      <c r="QHM810" s="49"/>
      <c r="QHN810" s="49"/>
      <c r="QHO810" s="49"/>
      <c r="QHP810" s="49"/>
      <c r="QHQ810" s="49"/>
      <c r="QHR810" s="49"/>
      <c r="QHS810" s="49"/>
      <c r="QHT810" s="49"/>
      <c r="QHU810" s="49"/>
      <c r="QHV810" s="49"/>
      <c r="QHW810" s="49"/>
      <c r="QHX810" s="49"/>
      <c r="QHY810" s="49"/>
      <c r="QHZ810" s="49"/>
      <c r="QIA810" s="49"/>
      <c r="QIB810" s="49"/>
      <c r="QIC810" s="49"/>
      <c r="QID810" s="49"/>
      <c r="QIE810" s="49"/>
      <c r="QIF810" s="49"/>
      <c r="QIG810" s="49"/>
      <c r="QIH810" s="49"/>
      <c r="QII810" s="49"/>
      <c r="QIJ810" s="49"/>
      <c r="QIK810" s="49"/>
      <c r="QIL810" s="49"/>
      <c r="QIM810" s="49"/>
      <c r="QIN810" s="49"/>
      <c r="QIO810" s="49"/>
      <c r="QIP810" s="49"/>
      <c r="QIQ810" s="49"/>
      <c r="QIR810" s="49"/>
      <c r="QIS810" s="49"/>
      <c r="QIT810" s="49"/>
      <c r="QIU810" s="49"/>
      <c r="QIV810" s="49"/>
      <c r="QIW810" s="49"/>
      <c r="QIX810" s="49"/>
      <c r="QIY810" s="49"/>
      <c r="QIZ810" s="49"/>
      <c r="QJA810" s="49"/>
      <c r="QJB810" s="49"/>
      <c r="QJC810" s="49"/>
      <c r="QJD810" s="49"/>
      <c r="QJE810" s="49"/>
      <c r="QJF810" s="49"/>
      <c r="QJG810" s="49"/>
      <c r="QJH810" s="49"/>
      <c r="QJI810" s="49"/>
      <c r="QJJ810" s="49"/>
      <c r="QJK810" s="49"/>
      <c r="QJL810" s="49"/>
      <c r="QJM810" s="49"/>
      <c r="QJN810" s="49"/>
      <c r="QJO810" s="49"/>
      <c r="QJP810" s="49"/>
      <c r="QJQ810" s="49"/>
      <c r="QJR810" s="49"/>
      <c r="QJS810" s="49"/>
      <c r="QJT810" s="49"/>
      <c r="QJU810" s="49"/>
      <c r="QJV810" s="49"/>
      <c r="QJW810" s="49"/>
      <c r="QJX810" s="49"/>
      <c r="QJY810" s="49"/>
      <c r="QJZ810" s="49"/>
      <c r="QKA810" s="49"/>
      <c r="QKB810" s="49"/>
      <c r="QKC810" s="49"/>
      <c r="QKD810" s="49"/>
      <c r="QKE810" s="49"/>
      <c r="QKF810" s="49"/>
      <c r="QKG810" s="49"/>
      <c r="QKH810" s="49"/>
      <c r="QKI810" s="49"/>
      <c r="QKJ810" s="49"/>
      <c r="QKK810" s="49"/>
      <c r="QKL810" s="49"/>
      <c r="QKM810" s="49"/>
      <c r="QKN810" s="49"/>
      <c r="QKO810" s="49"/>
      <c r="QKP810" s="49"/>
      <c r="QKQ810" s="49"/>
      <c r="QKR810" s="49"/>
      <c r="QKS810" s="49"/>
      <c r="QKT810" s="49"/>
      <c r="QKU810" s="49"/>
      <c r="QKV810" s="49"/>
      <c r="QKW810" s="49"/>
      <c r="QKX810" s="49"/>
      <c r="QKY810" s="49"/>
      <c r="QKZ810" s="49"/>
      <c r="QLA810" s="49"/>
      <c r="QLB810" s="49"/>
      <c r="QLC810" s="49"/>
      <c r="QLD810" s="49"/>
      <c r="QLE810" s="49"/>
      <c r="QLF810" s="49"/>
      <c r="QLG810" s="49"/>
      <c r="QLH810" s="49"/>
      <c r="QLI810" s="49"/>
      <c r="QLJ810" s="49"/>
      <c r="QLK810" s="49"/>
      <c r="QLL810" s="49"/>
      <c r="QLM810" s="49"/>
      <c r="QLN810" s="49"/>
      <c r="QLO810" s="49"/>
      <c r="QLP810" s="49"/>
      <c r="QLQ810" s="49"/>
      <c r="QLR810" s="49"/>
      <c r="QLS810" s="49"/>
      <c r="QLT810" s="49"/>
      <c r="QLU810" s="49"/>
      <c r="QLV810" s="49"/>
      <c r="QLW810" s="49"/>
      <c r="QLX810" s="49"/>
      <c r="QLY810" s="49"/>
      <c r="QLZ810" s="49"/>
      <c r="QMA810" s="49"/>
      <c r="QMB810" s="49"/>
      <c r="QMC810" s="49"/>
      <c r="QMD810" s="49"/>
      <c r="QME810" s="49"/>
      <c r="QMF810" s="49"/>
      <c r="QMG810" s="49"/>
      <c r="QMH810" s="49"/>
      <c r="QMI810" s="49"/>
      <c r="QMJ810" s="49"/>
      <c r="QMK810" s="49"/>
      <c r="QML810" s="49"/>
      <c r="QMM810" s="49"/>
      <c r="QMN810" s="49"/>
      <c r="QMO810" s="49"/>
      <c r="QMP810" s="49"/>
      <c r="QMQ810" s="49"/>
      <c r="QMR810" s="49"/>
      <c r="QMS810" s="49"/>
      <c r="QMT810" s="49"/>
      <c r="QMU810" s="49"/>
      <c r="QMV810" s="49"/>
      <c r="QMW810" s="49"/>
      <c r="QMX810" s="49"/>
      <c r="QMY810" s="49"/>
      <c r="QMZ810" s="49"/>
      <c r="QNA810" s="49"/>
      <c r="QNB810" s="49"/>
      <c r="QNC810" s="49"/>
      <c r="QND810" s="49"/>
      <c r="QNE810" s="49"/>
      <c r="QNF810" s="49"/>
      <c r="QNG810" s="49"/>
      <c r="QNH810" s="49"/>
      <c r="QNI810" s="49"/>
      <c r="QNJ810" s="49"/>
      <c r="QNK810" s="49"/>
      <c r="QNL810" s="49"/>
      <c r="QNM810" s="49"/>
      <c r="QNN810" s="49"/>
      <c r="QNO810" s="49"/>
      <c r="QNP810" s="49"/>
      <c r="QNQ810" s="49"/>
      <c r="QNR810" s="49"/>
      <c r="QNS810" s="49"/>
      <c r="QNT810" s="49"/>
      <c r="QNU810" s="49"/>
      <c r="QNV810" s="49"/>
      <c r="QNW810" s="49"/>
      <c r="QNX810" s="49"/>
      <c r="QNY810" s="49"/>
      <c r="QNZ810" s="49"/>
      <c r="QOA810" s="49"/>
      <c r="QOB810" s="49"/>
      <c r="QOC810" s="49"/>
      <c r="QOD810" s="49"/>
      <c r="QOE810" s="49"/>
      <c r="QOF810" s="49"/>
      <c r="QOG810" s="49"/>
      <c r="QOH810" s="49"/>
      <c r="QOI810" s="49"/>
      <c r="QOJ810" s="49"/>
      <c r="QOK810" s="49"/>
      <c r="QOL810" s="49"/>
      <c r="QOM810" s="49"/>
      <c r="QON810" s="49"/>
      <c r="QOO810" s="49"/>
      <c r="QOP810" s="49"/>
      <c r="QOQ810" s="49"/>
      <c r="QOR810" s="49"/>
      <c r="QOS810" s="49"/>
      <c r="QOT810" s="49"/>
      <c r="QOU810" s="49"/>
      <c r="QOV810" s="49"/>
      <c r="QOW810" s="49"/>
      <c r="QOX810" s="49"/>
      <c r="QOY810" s="49"/>
      <c r="QOZ810" s="49"/>
      <c r="QPA810" s="49"/>
      <c r="QPB810" s="49"/>
      <c r="QPC810" s="49"/>
      <c r="QPD810" s="49"/>
      <c r="QPE810" s="49"/>
      <c r="QPF810" s="49"/>
      <c r="QPG810" s="49"/>
      <c r="QPH810" s="49"/>
      <c r="QPI810" s="49"/>
      <c r="QPJ810" s="49"/>
      <c r="QPK810" s="49"/>
      <c r="QPL810" s="49"/>
      <c r="QPM810" s="49"/>
      <c r="QPN810" s="49"/>
      <c r="QPO810" s="49"/>
      <c r="QPP810" s="49"/>
      <c r="QPQ810" s="49"/>
      <c r="QPR810" s="49"/>
      <c r="QPS810" s="49"/>
      <c r="QPT810" s="49"/>
      <c r="QPU810" s="49"/>
      <c r="QPV810" s="49"/>
      <c r="QPW810" s="49"/>
      <c r="QPX810" s="49"/>
      <c r="QPY810" s="49"/>
      <c r="QPZ810" s="49"/>
      <c r="QQA810" s="49"/>
      <c r="QQB810" s="49"/>
      <c r="QQC810" s="49"/>
      <c r="QQD810" s="49"/>
      <c r="QQE810" s="49"/>
      <c r="QQF810" s="49"/>
      <c r="QQG810" s="49"/>
      <c r="QQH810" s="49"/>
      <c r="QQI810" s="49"/>
      <c r="QQJ810" s="49"/>
      <c r="QQK810" s="49"/>
      <c r="QQL810" s="49"/>
      <c r="QQM810" s="49"/>
      <c r="QQN810" s="49"/>
      <c r="QQO810" s="49"/>
      <c r="QQP810" s="49"/>
      <c r="QQQ810" s="49"/>
      <c r="QQR810" s="49"/>
      <c r="QQS810" s="49"/>
      <c r="QQT810" s="49"/>
      <c r="QQU810" s="49"/>
      <c r="QQV810" s="49"/>
      <c r="QQW810" s="49"/>
      <c r="QQX810" s="49"/>
      <c r="QQY810" s="49"/>
      <c r="QQZ810" s="49"/>
      <c r="QRA810" s="49"/>
      <c r="QRB810" s="49"/>
      <c r="QRC810" s="49"/>
      <c r="QRD810" s="49"/>
      <c r="QRE810" s="49"/>
      <c r="QRF810" s="49"/>
      <c r="QRG810" s="49"/>
      <c r="QRH810" s="49"/>
      <c r="QRI810" s="49"/>
      <c r="QRJ810" s="49"/>
      <c r="QRK810" s="49"/>
      <c r="QRL810" s="49"/>
      <c r="QRM810" s="49"/>
      <c r="QRN810" s="49"/>
      <c r="QRO810" s="49"/>
      <c r="QRP810" s="49"/>
      <c r="QRQ810" s="49"/>
      <c r="QRR810" s="49"/>
      <c r="QRS810" s="49"/>
      <c r="QRT810" s="49"/>
      <c r="QRU810" s="49"/>
      <c r="QRV810" s="49"/>
      <c r="QRW810" s="49"/>
      <c r="QRX810" s="49"/>
      <c r="QRY810" s="49"/>
      <c r="QRZ810" s="49"/>
      <c r="QSA810" s="49"/>
      <c r="QSB810" s="49"/>
      <c r="QSC810" s="49"/>
      <c r="QSD810" s="49"/>
      <c r="QSE810" s="49"/>
      <c r="QSF810" s="49"/>
      <c r="QSG810" s="49"/>
      <c r="QSH810" s="49"/>
      <c r="QSI810" s="49"/>
      <c r="QSJ810" s="49"/>
      <c r="QSK810" s="49"/>
      <c r="QSL810" s="49"/>
      <c r="QSM810" s="49"/>
      <c r="QSN810" s="49"/>
      <c r="QSO810" s="49"/>
      <c r="QSP810" s="49"/>
      <c r="QSQ810" s="49"/>
      <c r="QSR810" s="49"/>
      <c r="QSS810" s="49"/>
      <c r="QST810" s="49"/>
      <c r="QSU810" s="49"/>
      <c r="QSV810" s="49"/>
      <c r="QSW810" s="49"/>
      <c r="QSX810" s="49"/>
      <c r="QSY810" s="49"/>
      <c r="QSZ810" s="49"/>
      <c r="QTA810" s="49"/>
      <c r="QTB810" s="49"/>
      <c r="QTC810" s="49"/>
      <c r="QTD810" s="49"/>
      <c r="QTE810" s="49"/>
      <c r="QTF810" s="49"/>
      <c r="QTG810" s="49"/>
      <c r="QTH810" s="49"/>
      <c r="QTI810" s="49"/>
      <c r="QTJ810" s="49"/>
      <c r="QTK810" s="49"/>
      <c r="QTL810" s="49"/>
      <c r="QTM810" s="49"/>
      <c r="QTN810" s="49"/>
      <c r="QTO810" s="49"/>
      <c r="QTP810" s="49"/>
      <c r="QTQ810" s="49"/>
      <c r="QTR810" s="49"/>
      <c r="QTS810" s="49"/>
      <c r="QTT810" s="49"/>
      <c r="QTU810" s="49"/>
      <c r="QTV810" s="49"/>
      <c r="QTW810" s="49"/>
      <c r="QTX810" s="49"/>
      <c r="QTY810" s="49"/>
      <c r="QTZ810" s="49"/>
      <c r="QUA810" s="49"/>
      <c r="QUB810" s="49"/>
      <c r="QUC810" s="49"/>
      <c r="QUD810" s="49"/>
      <c r="QUE810" s="49"/>
      <c r="QUF810" s="49"/>
      <c r="QUG810" s="49"/>
      <c r="QUH810" s="49"/>
      <c r="QUI810" s="49"/>
      <c r="QUJ810" s="49"/>
      <c r="QUK810" s="49"/>
      <c r="QUL810" s="49"/>
      <c r="QUM810" s="49"/>
      <c r="QUN810" s="49"/>
      <c r="QUO810" s="49"/>
      <c r="QUP810" s="49"/>
      <c r="QUQ810" s="49"/>
      <c r="QUR810" s="49"/>
      <c r="QUS810" s="49"/>
      <c r="QUT810" s="49"/>
      <c r="QUU810" s="49"/>
      <c r="QUV810" s="49"/>
      <c r="QUW810" s="49"/>
      <c r="QUX810" s="49"/>
      <c r="QUY810" s="49"/>
      <c r="QUZ810" s="49"/>
      <c r="QVA810" s="49"/>
      <c r="QVB810" s="49"/>
      <c r="QVC810" s="49"/>
      <c r="QVD810" s="49"/>
      <c r="QVE810" s="49"/>
      <c r="QVF810" s="49"/>
      <c r="QVG810" s="49"/>
      <c r="QVH810" s="49"/>
      <c r="QVI810" s="49"/>
      <c r="QVJ810" s="49"/>
      <c r="QVK810" s="49"/>
      <c r="QVL810" s="49"/>
      <c r="QVM810" s="49"/>
      <c r="QVN810" s="49"/>
      <c r="QVO810" s="49"/>
      <c r="QVP810" s="49"/>
      <c r="QVQ810" s="49"/>
      <c r="QVR810" s="49"/>
      <c r="QVS810" s="49"/>
      <c r="QVT810" s="49"/>
      <c r="QVU810" s="49"/>
      <c r="QVV810" s="49"/>
      <c r="QVW810" s="49"/>
      <c r="QVX810" s="49"/>
      <c r="QVY810" s="49"/>
      <c r="QVZ810" s="49"/>
      <c r="QWA810" s="49"/>
      <c r="QWB810" s="49"/>
      <c r="QWC810" s="49"/>
      <c r="QWD810" s="49"/>
      <c r="QWE810" s="49"/>
      <c r="QWF810" s="49"/>
      <c r="QWG810" s="49"/>
      <c r="QWH810" s="49"/>
      <c r="QWI810" s="49"/>
      <c r="QWJ810" s="49"/>
      <c r="QWK810" s="49"/>
      <c r="QWL810" s="49"/>
      <c r="QWM810" s="49"/>
      <c r="QWN810" s="49"/>
      <c r="QWO810" s="49"/>
      <c r="QWP810" s="49"/>
      <c r="QWQ810" s="49"/>
      <c r="QWR810" s="49"/>
      <c r="QWS810" s="49"/>
      <c r="QWT810" s="49"/>
      <c r="QWU810" s="49"/>
      <c r="QWV810" s="49"/>
      <c r="QWW810" s="49"/>
      <c r="QWX810" s="49"/>
      <c r="QWY810" s="49"/>
      <c r="QWZ810" s="49"/>
      <c r="QXA810" s="49"/>
      <c r="QXB810" s="49"/>
      <c r="QXC810" s="49"/>
      <c r="QXD810" s="49"/>
      <c r="QXE810" s="49"/>
      <c r="QXF810" s="49"/>
      <c r="QXG810" s="49"/>
      <c r="QXH810" s="49"/>
      <c r="QXI810" s="49"/>
      <c r="QXJ810" s="49"/>
      <c r="QXK810" s="49"/>
      <c r="QXL810" s="49"/>
      <c r="QXM810" s="49"/>
      <c r="QXN810" s="49"/>
      <c r="QXO810" s="49"/>
      <c r="QXP810" s="49"/>
      <c r="QXQ810" s="49"/>
      <c r="QXR810" s="49"/>
      <c r="QXS810" s="49"/>
      <c r="QXT810" s="49"/>
      <c r="QXU810" s="49"/>
      <c r="QXV810" s="49"/>
      <c r="QXW810" s="49"/>
      <c r="QXX810" s="49"/>
      <c r="QXY810" s="49"/>
      <c r="QXZ810" s="49"/>
      <c r="QYA810" s="49"/>
      <c r="QYB810" s="49"/>
      <c r="QYC810" s="49"/>
      <c r="QYD810" s="49"/>
      <c r="QYE810" s="49"/>
      <c r="QYF810" s="49"/>
      <c r="QYG810" s="49"/>
      <c r="QYH810" s="49"/>
      <c r="QYI810" s="49"/>
      <c r="QYJ810" s="49"/>
      <c r="QYK810" s="49"/>
      <c r="QYL810" s="49"/>
      <c r="QYM810" s="49"/>
      <c r="QYN810" s="49"/>
      <c r="QYO810" s="49"/>
      <c r="QYP810" s="49"/>
      <c r="QYQ810" s="49"/>
      <c r="QYR810" s="49"/>
      <c r="QYS810" s="49"/>
      <c r="QYT810" s="49"/>
      <c r="QYU810" s="49"/>
      <c r="QYV810" s="49"/>
      <c r="QYW810" s="49"/>
      <c r="QYX810" s="49"/>
      <c r="QYY810" s="49"/>
      <c r="QYZ810" s="49"/>
      <c r="QZA810" s="49"/>
      <c r="QZB810" s="49"/>
      <c r="QZC810" s="49"/>
      <c r="QZD810" s="49"/>
      <c r="QZE810" s="49"/>
      <c r="QZF810" s="49"/>
      <c r="QZG810" s="49"/>
      <c r="QZH810" s="49"/>
      <c r="QZI810" s="49"/>
      <c r="QZJ810" s="49"/>
      <c r="QZK810" s="49"/>
      <c r="QZL810" s="49"/>
      <c r="QZM810" s="49"/>
      <c r="QZN810" s="49"/>
      <c r="QZO810" s="49"/>
      <c r="QZP810" s="49"/>
      <c r="QZQ810" s="49"/>
      <c r="QZR810" s="49"/>
      <c r="QZS810" s="49"/>
      <c r="QZT810" s="49"/>
      <c r="QZU810" s="49"/>
      <c r="QZV810" s="49"/>
      <c r="QZW810" s="49"/>
      <c r="QZX810" s="49"/>
      <c r="QZY810" s="49"/>
      <c r="QZZ810" s="49"/>
      <c r="RAA810" s="49"/>
      <c r="RAB810" s="49"/>
      <c r="RAC810" s="49"/>
      <c r="RAD810" s="49"/>
      <c r="RAE810" s="49"/>
      <c r="RAF810" s="49"/>
      <c r="RAG810" s="49"/>
      <c r="RAH810" s="49"/>
      <c r="RAI810" s="49"/>
      <c r="RAJ810" s="49"/>
      <c r="RAK810" s="49"/>
      <c r="RAL810" s="49"/>
      <c r="RAM810" s="49"/>
      <c r="RAN810" s="49"/>
      <c r="RAO810" s="49"/>
      <c r="RAP810" s="49"/>
      <c r="RAQ810" s="49"/>
      <c r="RAR810" s="49"/>
      <c r="RAS810" s="49"/>
      <c r="RAT810" s="49"/>
      <c r="RAU810" s="49"/>
      <c r="RAV810" s="49"/>
      <c r="RAW810" s="49"/>
      <c r="RAX810" s="49"/>
      <c r="RAY810" s="49"/>
      <c r="RAZ810" s="49"/>
      <c r="RBA810" s="49"/>
      <c r="RBB810" s="49"/>
      <c r="RBC810" s="49"/>
      <c r="RBD810" s="49"/>
      <c r="RBE810" s="49"/>
      <c r="RBF810" s="49"/>
      <c r="RBG810" s="49"/>
      <c r="RBH810" s="49"/>
      <c r="RBI810" s="49"/>
      <c r="RBJ810" s="49"/>
      <c r="RBK810" s="49"/>
      <c r="RBL810" s="49"/>
      <c r="RBM810" s="49"/>
      <c r="RBN810" s="49"/>
      <c r="RBO810" s="49"/>
      <c r="RBP810" s="49"/>
      <c r="RBQ810" s="49"/>
      <c r="RBR810" s="49"/>
      <c r="RBS810" s="49"/>
      <c r="RBT810" s="49"/>
      <c r="RBU810" s="49"/>
      <c r="RBV810" s="49"/>
      <c r="RBW810" s="49"/>
      <c r="RBX810" s="49"/>
      <c r="RBY810" s="49"/>
      <c r="RBZ810" s="49"/>
      <c r="RCA810" s="49"/>
      <c r="RCB810" s="49"/>
      <c r="RCC810" s="49"/>
      <c r="RCD810" s="49"/>
      <c r="RCE810" s="49"/>
      <c r="RCF810" s="49"/>
      <c r="RCG810" s="49"/>
      <c r="RCH810" s="49"/>
      <c r="RCI810" s="49"/>
      <c r="RCJ810" s="49"/>
      <c r="RCK810" s="49"/>
      <c r="RCL810" s="49"/>
      <c r="RCM810" s="49"/>
      <c r="RCN810" s="49"/>
      <c r="RCO810" s="49"/>
      <c r="RCP810" s="49"/>
      <c r="RCQ810" s="49"/>
      <c r="RCR810" s="49"/>
      <c r="RCS810" s="49"/>
      <c r="RCT810" s="49"/>
      <c r="RCU810" s="49"/>
      <c r="RCV810" s="49"/>
      <c r="RCW810" s="49"/>
      <c r="RCX810" s="49"/>
      <c r="RCY810" s="49"/>
      <c r="RCZ810" s="49"/>
      <c r="RDA810" s="49"/>
      <c r="RDB810" s="49"/>
      <c r="RDC810" s="49"/>
      <c r="RDD810" s="49"/>
      <c r="RDE810" s="49"/>
      <c r="RDF810" s="49"/>
      <c r="RDG810" s="49"/>
      <c r="RDH810" s="49"/>
      <c r="RDI810" s="49"/>
      <c r="RDJ810" s="49"/>
      <c r="RDK810" s="49"/>
      <c r="RDL810" s="49"/>
      <c r="RDM810" s="49"/>
      <c r="RDN810" s="49"/>
      <c r="RDO810" s="49"/>
      <c r="RDP810" s="49"/>
      <c r="RDQ810" s="49"/>
      <c r="RDR810" s="49"/>
      <c r="RDS810" s="49"/>
      <c r="RDT810" s="49"/>
      <c r="RDU810" s="49"/>
      <c r="RDV810" s="49"/>
      <c r="RDW810" s="49"/>
      <c r="RDX810" s="49"/>
      <c r="RDY810" s="49"/>
      <c r="RDZ810" s="49"/>
      <c r="REA810" s="49"/>
      <c r="REB810" s="49"/>
      <c r="REC810" s="49"/>
      <c r="RED810" s="49"/>
      <c r="REE810" s="49"/>
      <c r="REF810" s="49"/>
      <c r="REG810" s="49"/>
      <c r="REH810" s="49"/>
      <c r="REI810" s="49"/>
      <c r="REJ810" s="49"/>
      <c r="REK810" s="49"/>
      <c r="REL810" s="49"/>
      <c r="REM810" s="49"/>
      <c r="REN810" s="49"/>
      <c r="REO810" s="49"/>
      <c r="REP810" s="49"/>
      <c r="REQ810" s="49"/>
      <c r="RER810" s="49"/>
      <c r="RES810" s="49"/>
      <c r="RET810" s="49"/>
      <c r="REU810" s="49"/>
      <c r="REV810" s="49"/>
      <c r="REW810" s="49"/>
      <c r="REX810" s="49"/>
      <c r="REY810" s="49"/>
      <c r="REZ810" s="49"/>
      <c r="RFA810" s="49"/>
      <c r="RFB810" s="49"/>
      <c r="RFC810" s="49"/>
      <c r="RFD810" s="49"/>
      <c r="RFE810" s="49"/>
      <c r="RFF810" s="49"/>
      <c r="RFG810" s="49"/>
      <c r="RFH810" s="49"/>
      <c r="RFI810" s="49"/>
      <c r="RFJ810" s="49"/>
      <c r="RFK810" s="49"/>
      <c r="RFL810" s="49"/>
      <c r="RFM810" s="49"/>
      <c r="RFN810" s="49"/>
      <c r="RFO810" s="49"/>
      <c r="RFP810" s="49"/>
      <c r="RFQ810" s="49"/>
      <c r="RFR810" s="49"/>
      <c r="RFS810" s="49"/>
      <c r="RFT810" s="49"/>
      <c r="RFU810" s="49"/>
      <c r="RFV810" s="49"/>
      <c r="RFW810" s="49"/>
      <c r="RFX810" s="49"/>
      <c r="RFY810" s="49"/>
      <c r="RFZ810" s="49"/>
      <c r="RGA810" s="49"/>
      <c r="RGB810" s="49"/>
      <c r="RGC810" s="49"/>
      <c r="RGD810" s="49"/>
      <c r="RGE810" s="49"/>
      <c r="RGF810" s="49"/>
      <c r="RGG810" s="49"/>
      <c r="RGH810" s="49"/>
      <c r="RGI810" s="49"/>
      <c r="RGJ810" s="49"/>
      <c r="RGK810" s="49"/>
      <c r="RGL810" s="49"/>
      <c r="RGM810" s="49"/>
      <c r="RGN810" s="49"/>
      <c r="RGO810" s="49"/>
      <c r="RGP810" s="49"/>
      <c r="RGQ810" s="49"/>
      <c r="RGR810" s="49"/>
      <c r="RGS810" s="49"/>
      <c r="RGT810" s="49"/>
      <c r="RGU810" s="49"/>
      <c r="RGV810" s="49"/>
      <c r="RGW810" s="49"/>
      <c r="RGX810" s="49"/>
      <c r="RGY810" s="49"/>
      <c r="RGZ810" s="49"/>
      <c r="RHA810" s="49"/>
      <c r="RHB810" s="49"/>
      <c r="RHC810" s="49"/>
      <c r="RHD810" s="49"/>
      <c r="RHE810" s="49"/>
      <c r="RHF810" s="49"/>
      <c r="RHG810" s="49"/>
      <c r="RHH810" s="49"/>
      <c r="RHI810" s="49"/>
      <c r="RHJ810" s="49"/>
      <c r="RHK810" s="49"/>
      <c r="RHL810" s="49"/>
      <c r="RHM810" s="49"/>
      <c r="RHN810" s="49"/>
      <c r="RHO810" s="49"/>
      <c r="RHP810" s="49"/>
      <c r="RHQ810" s="49"/>
      <c r="RHR810" s="49"/>
      <c r="RHS810" s="49"/>
      <c r="RHT810" s="49"/>
      <c r="RHU810" s="49"/>
      <c r="RHV810" s="49"/>
      <c r="RHW810" s="49"/>
      <c r="RHX810" s="49"/>
      <c r="RHY810" s="49"/>
      <c r="RHZ810" s="49"/>
      <c r="RIA810" s="49"/>
      <c r="RIB810" s="49"/>
      <c r="RIC810" s="49"/>
      <c r="RID810" s="49"/>
      <c r="RIE810" s="49"/>
      <c r="RIF810" s="49"/>
      <c r="RIG810" s="49"/>
      <c r="RIH810" s="49"/>
      <c r="RII810" s="49"/>
      <c r="RIJ810" s="49"/>
      <c r="RIK810" s="49"/>
      <c r="RIL810" s="49"/>
      <c r="RIM810" s="49"/>
      <c r="RIN810" s="49"/>
      <c r="RIO810" s="49"/>
      <c r="RIP810" s="49"/>
      <c r="RIQ810" s="49"/>
      <c r="RIR810" s="49"/>
      <c r="RIS810" s="49"/>
      <c r="RIT810" s="49"/>
      <c r="RIU810" s="49"/>
      <c r="RIV810" s="49"/>
      <c r="RIW810" s="49"/>
      <c r="RIX810" s="49"/>
      <c r="RIY810" s="49"/>
      <c r="RIZ810" s="49"/>
      <c r="RJA810" s="49"/>
      <c r="RJB810" s="49"/>
      <c r="RJC810" s="49"/>
      <c r="RJD810" s="49"/>
      <c r="RJE810" s="49"/>
      <c r="RJF810" s="49"/>
      <c r="RJG810" s="49"/>
      <c r="RJH810" s="49"/>
      <c r="RJI810" s="49"/>
      <c r="RJJ810" s="49"/>
      <c r="RJK810" s="49"/>
      <c r="RJL810" s="49"/>
      <c r="RJM810" s="49"/>
      <c r="RJN810" s="49"/>
      <c r="RJO810" s="49"/>
      <c r="RJP810" s="49"/>
      <c r="RJQ810" s="49"/>
      <c r="RJR810" s="49"/>
      <c r="RJS810" s="49"/>
      <c r="RJT810" s="49"/>
      <c r="RJU810" s="49"/>
      <c r="RJV810" s="49"/>
      <c r="RJW810" s="49"/>
      <c r="RJX810" s="49"/>
      <c r="RJY810" s="49"/>
      <c r="RJZ810" s="49"/>
      <c r="RKA810" s="49"/>
      <c r="RKB810" s="49"/>
      <c r="RKC810" s="49"/>
      <c r="RKD810" s="49"/>
      <c r="RKE810" s="49"/>
      <c r="RKF810" s="49"/>
      <c r="RKG810" s="49"/>
      <c r="RKH810" s="49"/>
      <c r="RKI810" s="49"/>
      <c r="RKJ810" s="49"/>
      <c r="RKK810" s="49"/>
      <c r="RKL810" s="49"/>
      <c r="RKM810" s="49"/>
      <c r="RKN810" s="49"/>
      <c r="RKO810" s="49"/>
      <c r="RKP810" s="49"/>
      <c r="RKQ810" s="49"/>
      <c r="RKR810" s="49"/>
      <c r="RKS810" s="49"/>
      <c r="RKT810" s="49"/>
      <c r="RKU810" s="49"/>
      <c r="RKV810" s="49"/>
      <c r="RKW810" s="49"/>
      <c r="RKX810" s="49"/>
      <c r="RKY810" s="49"/>
      <c r="RKZ810" s="49"/>
      <c r="RLA810" s="49"/>
      <c r="RLB810" s="49"/>
      <c r="RLC810" s="49"/>
      <c r="RLD810" s="49"/>
      <c r="RLE810" s="49"/>
      <c r="RLF810" s="49"/>
      <c r="RLG810" s="49"/>
      <c r="RLH810" s="49"/>
      <c r="RLI810" s="49"/>
      <c r="RLJ810" s="49"/>
      <c r="RLK810" s="49"/>
      <c r="RLL810" s="49"/>
      <c r="RLM810" s="49"/>
      <c r="RLN810" s="49"/>
      <c r="RLO810" s="49"/>
      <c r="RLP810" s="49"/>
      <c r="RLQ810" s="49"/>
      <c r="RLR810" s="49"/>
      <c r="RLS810" s="49"/>
      <c r="RLT810" s="49"/>
      <c r="RLU810" s="49"/>
      <c r="RLV810" s="49"/>
      <c r="RLW810" s="49"/>
      <c r="RLX810" s="49"/>
      <c r="RLY810" s="49"/>
      <c r="RLZ810" s="49"/>
      <c r="RMA810" s="49"/>
      <c r="RMB810" s="49"/>
      <c r="RMC810" s="49"/>
      <c r="RMD810" s="49"/>
      <c r="RME810" s="49"/>
      <c r="RMF810" s="49"/>
      <c r="RMG810" s="49"/>
      <c r="RMH810" s="49"/>
      <c r="RMI810" s="49"/>
      <c r="RMJ810" s="49"/>
      <c r="RMK810" s="49"/>
      <c r="RML810" s="49"/>
      <c r="RMM810" s="49"/>
      <c r="RMN810" s="49"/>
      <c r="RMO810" s="49"/>
      <c r="RMP810" s="49"/>
      <c r="RMQ810" s="49"/>
      <c r="RMR810" s="49"/>
      <c r="RMS810" s="49"/>
      <c r="RMT810" s="49"/>
      <c r="RMU810" s="49"/>
      <c r="RMV810" s="49"/>
      <c r="RMW810" s="49"/>
      <c r="RMX810" s="49"/>
      <c r="RMY810" s="49"/>
      <c r="RMZ810" s="49"/>
      <c r="RNA810" s="49"/>
      <c r="RNB810" s="49"/>
      <c r="RNC810" s="49"/>
      <c r="RND810" s="49"/>
      <c r="RNE810" s="49"/>
      <c r="RNF810" s="49"/>
      <c r="RNG810" s="49"/>
      <c r="RNH810" s="49"/>
      <c r="RNI810" s="49"/>
      <c r="RNJ810" s="49"/>
      <c r="RNK810" s="49"/>
      <c r="RNL810" s="49"/>
      <c r="RNM810" s="49"/>
      <c r="RNN810" s="49"/>
      <c r="RNO810" s="49"/>
      <c r="RNP810" s="49"/>
      <c r="RNQ810" s="49"/>
      <c r="RNR810" s="49"/>
      <c r="RNS810" s="49"/>
      <c r="RNT810" s="49"/>
      <c r="RNU810" s="49"/>
      <c r="RNV810" s="49"/>
      <c r="RNW810" s="49"/>
      <c r="RNX810" s="49"/>
      <c r="RNY810" s="49"/>
      <c r="RNZ810" s="49"/>
      <c r="ROA810" s="49"/>
      <c r="ROB810" s="49"/>
      <c r="ROC810" s="49"/>
      <c r="ROD810" s="49"/>
      <c r="ROE810" s="49"/>
      <c r="ROF810" s="49"/>
      <c r="ROG810" s="49"/>
      <c r="ROH810" s="49"/>
      <c r="ROI810" s="49"/>
      <c r="ROJ810" s="49"/>
      <c r="ROK810" s="49"/>
      <c r="ROL810" s="49"/>
      <c r="ROM810" s="49"/>
      <c r="RON810" s="49"/>
      <c r="ROO810" s="49"/>
      <c r="ROP810" s="49"/>
      <c r="ROQ810" s="49"/>
      <c r="ROR810" s="49"/>
      <c r="ROS810" s="49"/>
      <c r="ROT810" s="49"/>
      <c r="ROU810" s="49"/>
      <c r="ROV810" s="49"/>
      <c r="ROW810" s="49"/>
      <c r="ROX810" s="49"/>
      <c r="ROY810" s="49"/>
      <c r="ROZ810" s="49"/>
      <c r="RPA810" s="49"/>
      <c r="RPB810" s="49"/>
      <c r="RPC810" s="49"/>
      <c r="RPD810" s="49"/>
      <c r="RPE810" s="49"/>
      <c r="RPF810" s="49"/>
      <c r="RPG810" s="49"/>
      <c r="RPH810" s="49"/>
      <c r="RPI810" s="49"/>
      <c r="RPJ810" s="49"/>
      <c r="RPK810" s="49"/>
      <c r="RPL810" s="49"/>
      <c r="RPM810" s="49"/>
      <c r="RPN810" s="49"/>
      <c r="RPO810" s="49"/>
      <c r="RPP810" s="49"/>
      <c r="RPQ810" s="49"/>
      <c r="RPR810" s="49"/>
      <c r="RPS810" s="49"/>
      <c r="RPT810" s="49"/>
      <c r="RPU810" s="49"/>
      <c r="RPV810" s="49"/>
      <c r="RPW810" s="49"/>
      <c r="RPX810" s="49"/>
      <c r="RPY810" s="49"/>
      <c r="RPZ810" s="49"/>
      <c r="RQA810" s="49"/>
      <c r="RQB810" s="49"/>
      <c r="RQC810" s="49"/>
      <c r="RQD810" s="49"/>
      <c r="RQE810" s="49"/>
      <c r="RQF810" s="49"/>
      <c r="RQG810" s="49"/>
      <c r="RQH810" s="49"/>
      <c r="RQI810" s="49"/>
      <c r="RQJ810" s="49"/>
      <c r="RQK810" s="49"/>
      <c r="RQL810" s="49"/>
      <c r="RQM810" s="49"/>
      <c r="RQN810" s="49"/>
      <c r="RQO810" s="49"/>
      <c r="RQP810" s="49"/>
      <c r="RQQ810" s="49"/>
      <c r="RQR810" s="49"/>
      <c r="RQS810" s="49"/>
      <c r="RQT810" s="49"/>
      <c r="RQU810" s="49"/>
      <c r="RQV810" s="49"/>
      <c r="RQW810" s="49"/>
      <c r="RQX810" s="49"/>
      <c r="RQY810" s="49"/>
      <c r="RQZ810" s="49"/>
      <c r="RRA810" s="49"/>
      <c r="RRB810" s="49"/>
      <c r="RRC810" s="49"/>
      <c r="RRD810" s="49"/>
      <c r="RRE810" s="49"/>
      <c r="RRF810" s="49"/>
      <c r="RRG810" s="49"/>
      <c r="RRH810" s="49"/>
      <c r="RRI810" s="49"/>
      <c r="RRJ810" s="49"/>
      <c r="RRK810" s="49"/>
      <c r="RRL810" s="49"/>
      <c r="RRM810" s="49"/>
      <c r="RRN810" s="49"/>
      <c r="RRO810" s="49"/>
      <c r="RRP810" s="49"/>
      <c r="RRQ810" s="49"/>
      <c r="RRR810" s="49"/>
      <c r="RRS810" s="49"/>
      <c r="RRT810" s="49"/>
      <c r="RRU810" s="49"/>
      <c r="RRV810" s="49"/>
      <c r="RRW810" s="49"/>
      <c r="RRX810" s="49"/>
      <c r="RRY810" s="49"/>
      <c r="RRZ810" s="49"/>
      <c r="RSA810" s="49"/>
      <c r="RSB810" s="49"/>
      <c r="RSC810" s="49"/>
      <c r="RSD810" s="49"/>
      <c r="RSE810" s="49"/>
      <c r="RSF810" s="49"/>
      <c r="RSG810" s="49"/>
      <c r="RSH810" s="49"/>
      <c r="RSI810" s="49"/>
      <c r="RSJ810" s="49"/>
      <c r="RSK810" s="49"/>
      <c r="RSL810" s="49"/>
      <c r="RSM810" s="49"/>
      <c r="RSN810" s="49"/>
      <c r="RSO810" s="49"/>
      <c r="RSP810" s="49"/>
      <c r="RSQ810" s="49"/>
      <c r="RSR810" s="49"/>
      <c r="RSS810" s="49"/>
      <c r="RST810" s="49"/>
      <c r="RSU810" s="49"/>
      <c r="RSV810" s="49"/>
      <c r="RSW810" s="49"/>
      <c r="RSX810" s="49"/>
      <c r="RSY810" s="49"/>
      <c r="RSZ810" s="49"/>
      <c r="RTA810" s="49"/>
      <c r="RTB810" s="49"/>
      <c r="RTC810" s="49"/>
      <c r="RTD810" s="49"/>
      <c r="RTE810" s="49"/>
      <c r="RTF810" s="49"/>
      <c r="RTG810" s="49"/>
      <c r="RTH810" s="49"/>
      <c r="RTI810" s="49"/>
      <c r="RTJ810" s="49"/>
      <c r="RTK810" s="49"/>
      <c r="RTL810" s="49"/>
      <c r="RTM810" s="49"/>
      <c r="RTN810" s="49"/>
      <c r="RTO810" s="49"/>
      <c r="RTP810" s="49"/>
      <c r="RTQ810" s="49"/>
      <c r="RTR810" s="49"/>
      <c r="RTS810" s="49"/>
      <c r="RTT810" s="49"/>
      <c r="RTU810" s="49"/>
      <c r="RTV810" s="49"/>
      <c r="RTW810" s="49"/>
      <c r="RTX810" s="49"/>
      <c r="RTY810" s="49"/>
      <c r="RTZ810" s="49"/>
      <c r="RUA810" s="49"/>
      <c r="RUB810" s="49"/>
      <c r="RUC810" s="49"/>
      <c r="RUD810" s="49"/>
      <c r="RUE810" s="49"/>
      <c r="RUF810" s="49"/>
      <c r="RUG810" s="49"/>
      <c r="RUH810" s="49"/>
      <c r="RUI810" s="49"/>
      <c r="RUJ810" s="49"/>
      <c r="RUK810" s="49"/>
      <c r="RUL810" s="49"/>
      <c r="RUM810" s="49"/>
      <c r="RUN810" s="49"/>
      <c r="RUO810" s="49"/>
      <c r="RUP810" s="49"/>
      <c r="RUQ810" s="49"/>
      <c r="RUR810" s="49"/>
      <c r="RUS810" s="49"/>
      <c r="RUT810" s="49"/>
      <c r="RUU810" s="49"/>
      <c r="RUV810" s="49"/>
      <c r="RUW810" s="49"/>
      <c r="RUX810" s="49"/>
      <c r="RUY810" s="49"/>
      <c r="RUZ810" s="49"/>
      <c r="RVA810" s="49"/>
      <c r="RVB810" s="49"/>
      <c r="RVC810" s="49"/>
      <c r="RVD810" s="49"/>
      <c r="RVE810" s="49"/>
      <c r="RVF810" s="49"/>
      <c r="RVG810" s="49"/>
      <c r="RVH810" s="49"/>
      <c r="RVI810" s="49"/>
      <c r="RVJ810" s="49"/>
      <c r="RVK810" s="49"/>
      <c r="RVL810" s="49"/>
      <c r="RVM810" s="49"/>
      <c r="RVN810" s="49"/>
      <c r="RVO810" s="49"/>
      <c r="RVP810" s="49"/>
      <c r="RVQ810" s="49"/>
      <c r="RVR810" s="49"/>
      <c r="RVS810" s="49"/>
      <c r="RVT810" s="49"/>
      <c r="RVU810" s="49"/>
      <c r="RVV810" s="49"/>
      <c r="RVW810" s="49"/>
      <c r="RVX810" s="49"/>
      <c r="RVY810" s="49"/>
      <c r="RVZ810" s="49"/>
      <c r="RWA810" s="49"/>
      <c r="RWB810" s="49"/>
      <c r="RWC810" s="49"/>
      <c r="RWD810" s="49"/>
      <c r="RWE810" s="49"/>
      <c r="RWF810" s="49"/>
      <c r="RWG810" s="49"/>
      <c r="RWH810" s="49"/>
      <c r="RWI810" s="49"/>
      <c r="RWJ810" s="49"/>
      <c r="RWK810" s="49"/>
      <c r="RWL810" s="49"/>
      <c r="RWM810" s="49"/>
      <c r="RWN810" s="49"/>
      <c r="RWO810" s="49"/>
      <c r="RWP810" s="49"/>
      <c r="RWQ810" s="49"/>
      <c r="RWR810" s="49"/>
      <c r="RWS810" s="49"/>
      <c r="RWT810" s="49"/>
      <c r="RWU810" s="49"/>
      <c r="RWV810" s="49"/>
      <c r="RWW810" s="49"/>
      <c r="RWX810" s="49"/>
      <c r="RWY810" s="49"/>
      <c r="RWZ810" s="49"/>
      <c r="RXA810" s="49"/>
      <c r="RXB810" s="49"/>
      <c r="RXC810" s="49"/>
      <c r="RXD810" s="49"/>
      <c r="RXE810" s="49"/>
      <c r="RXF810" s="49"/>
      <c r="RXG810" s="49"/>
      <c r="RXH810" s="49"/>
      <c r="RXI810" s="49"/>
      <c r="RXJ810" s="49"/>
      <c r="RXK810" s="49"/>
      <c r="RXL810" s="49"/>
      <c r="RXM810" s="49"/>
      <c r="RXN810" s="49"/>
      <c r="RXO810" s="49"/>
      <c r="RXP810" s="49"/>
      <c r="RXQ810" s="49"/>
      <c r="RXR810" s="49"/>
      <c r="RXS810" s="49"/>
      <c r="RXT810" s="49"/>
      <c r="RXU810" s="49"/>
      <c r="RXV810" s="49"/>
      <c r="RXW810" s="49"/>
      <c r="RXX810" s="49"/>
      <c r="RXY810" s="49"/>
      <c r="RXZ810" s="49"/>
      <c r="RYA810" s="49"/>
      <c r="RYB810" s="49"/>
      <c r="RYC810" s="49"/>
      <c r="RYD810" s="49"/>
      <c r="RYE810" s="49"/>
      <c r="RYF810" s="49"/>
      <c r="RYG810" s="49"/>
      <c r="RYH810" s="49"/>
      <c r="RYI810" s="49"/>
      <c r="RYJ810" s="49"/>
      <c r="RYK810" s="49"/>
      <c r="RYL810" s="49"/>
      <c r="RYM810" s="49"/>
      <c r="RYN810" s="49"/>
      <c r="RYO810" s="49"/>
      <c r="RYP810" s="49"/>
      <c r="RYQ810" s="49"/>
      <c r="RYR810" s="49"/>
      <c r="RYS810" s="49"/>
      <c r="RYT810" s="49"/>
      <c r="RYU810" s="49"/>
      <c r="RYV810" s="49"/>
      <c r="RYW810" s="49"/>
      <c r="RYX810" s="49"/>
      <c r="RYY810" s="49"/>
      <c r="RYZ810" s="49"/>
      <c r="RZA810" s="49"/>
      <c r="RZB810" s="49"/>
      <c r="RZC810" s="49"/>
      <c r="RZD810" s="49"/>
      <c r="RZE810" s="49"/>
      <c r="RZF810" s="49"/>
      <c r="RZG810" s="49"/>
      <c r="RZH810" s="49"/>
      <c r="RZI810" s="49"/>
      <c r="RZJ810" s="49"/>
      <c r="RZK810" s="49"/>
      <c r="RZL810" s="49"/>
      <c r="RZM810" s="49"/>
      <c r="RZN810" s="49"/>
      <c r="RZO810" s="49"/>
      <c r="RZP810" s="49"/>
      <c r="RZQ810" s="49"/>
      <c r="RZR810" s="49"/>
      <c r="RZS810" s="49"/>
      <c r="RZT810" s="49"/>
      <c r="RZU810" s="49"/>
      <c r="RZV810" s="49"/>
      <c r="RZW810" s="49"/>
      <c r="RZX810" s="49"/>
      <c r="RZY810" s="49"/>
      <c r="RZZ810" s="49"/>
      <c r="SAA810" s="49"/>
      <c r="SAB810" s="49"/>
      <c r="SAC810" s="49"/>
      <c r="SAD810" s="49"/>
      <c r="SAE810" s="49"/>
      <c r="SAF810" s="49"/>
      <c r="SAG810" s="49"/>
      <c r="SAH810" s="49"/>
      <c r="SAI810" s="49"/>
      <c r="SAJ810" s="49"/>
      <c r="SAK810" s="49"/>
      <c r="SAL810" s="49"/>
      <c r="SAM810" s="49"/>
      <c r="SAN810" s="49"/>
      <c r="SAO810" s="49"/>
      <c r="SAP810" s="49"/>
      <c r="SAQ810" s="49"/>
      <c r="SAR810" s="49"/>
      <c r="SAS810" s="49"/>
      <c r="SAT810" s="49"/>
      <c r="SAU810" s="49"/>
      <c r="SAV810" s="49"/>
      <c r="SAW810" s="49"/>
      <c r="SAX810" s="49"/>
      <c r="SAY810" s="49"/>
      <c r="SAZ810" s="49"/>
      <c r="SBA810" s="49"/>
      <c r="SBB810" s="49"/>
      <c r="SBC810" s="49"/>
      <c r="SBD810" s="49"/>
      <c r="SBE810" s="49"/>
      <c r="SBF810" s="49"/>
      <c r="SBG810" s="49"/>
      <c r="SBH810" s="49"/>
      <c r="SBI810" s="49"/>
      <c r="SBJ810" s="49"/>
      <c r="SBK810" s="49"/>
      <c r="SBL810" s="49"/>
      <c r="SBM810" s="49"/>
      <c r="SBN810" s="49"/>
      <c r="SBO810" s="49"/>
      <c r="SBP810" s="49"/>
      <c r="SBQ810" s="49"/>
      <c r="SBR810" s="49"/>
      <c r="SBS810" s="49"/>
      <c r="SBT810" s="49"/>
      <c r="SBU810" s="49"/>
      <c r="SBV810" s="49"/>
      <c r="SBW810" s="49"/>
      <c r="SBX810" s="49"/>
      <c r="SBY810" s="49"/>
      <c r="SBZ810" s="49"/>
      <c r="SCA810" s="49"/>
      <c r="SCB810" s="49"/>
      <c r="SCC810" s="49"/>
      <c r="SCD810" s="49"/>
      <c r="SCE810" s="49"/>
      <c r="SCF810" s="49"/>
      <c r="SCG810" s="49"/>
      <c r="SCH810" s="49"/>
      <c r="SCI810" s="49"/>
      <c r="SCJ810" s="49"/>
      <c r="SCK810" s="49"/>
      <c r="SCL810" s="49"/>
      <c r="SCM810" s="49"/>
      <c r="SCN810" s="49"/>
      <c r="SCO810" s="49"/>
      <c r="SCP810" s="49"/>
      <c r="SCQ810" s="49"/>
      <c r="SCR810" s="49"/>
      <c r="SCS810" s="49"/>
      <c r="SCT810" s="49"/>
      <c r="SCU810" s="49"/>
      <c r="SCV810" s="49"/>
      <c r="SCW810" s="49"/>
      <c r="SCX810" s="49"/>
      <c r="SCY810" s="49"/>
      <c r="SCZ810" s="49"/>
      <c r="SDA810" s="49"/>
      <c r="SDB810" s="49"/>
      <c r="SDC810" s="49"/>
      <c r="SDD810" s="49"/>
      <c r="SDE810" s="49"/>
      <c r="SDF810" s="49"/>
      <c r="SDG810" s="49"/>
      <c r="SDH810" s="49"/>
      <c r="SDI810" s="49"/>
      <c r="SDJ810" s="49"/>
      <c r="SDK810" s="49"/>
      <c r="SDL810" s="49"/>
      <c r="SDM810" s="49"/>
      <c r="SDN810" s="49"/>
      <c r="SDO810" s="49"/>
      <c r="SDP810" s="49"/>
      <c r="SDQ810" s="49"/>
      <c r="SDR810" s="49"/>
      <c r="SDS810" s="49"/>
      <c r="SDT810" s="49"/>
      <c r="SDU810" s="49"/>
      <c r="SDV810" s="49"/>
      <c r="SDW810" s="49"/>
      <c r="SDX810" s="49"/>
      <c r="SDY810" s="49"/>
      <c r="SDZ810" s="49"/>
      <c r="SEA810" s="49"/>
      <c r="SEB810" s="49"/>
      <c r="SEC810" s="49"/>
      <c r="SED810" s="49"/>
      <c r="SEE810" s="49"/>
      <c r="SEF810" s="49"/>
      <c r="SEG810" s="49"/>
      <c r="SEH810" s="49"/>
      <c r="SEI810" s="49"/>
      <c r="SEJ810" s="49"/>
      <c r="SEK810" s="49"/>
      <c r="SEL810" s="49"/>
      <c r="SEM810" s="49"/>
      <c r="SEN810" s="49"/>
      <c r="SEO810" s="49"/>
      <c r="SEP810" s="49"/>
      <c r="SEQ810" s="49"/>
      <c r="SER810" s="49"/>
      <c r="SES810" s="49"/>
      <c r="SET810" s="49"/>
      <c r="SEU810" s="49"/>
      <c r="SEV810" s="49"/>
      <c r="SEW810" s="49"/>
      <c r="SEX810" s="49"/>
      <c r="SEY810" s="49"/>
      <c r="SEZ810" s="49"/>
      <c r="SFA810" s="49"/>
      <c r="SFB810" s="49"/>
      <c r="SFC810" s="49"/>
      <c r="SFD810" s="49"/>
      <c r="SFE810" s="49"/>
      <c r="SFF810" s="49"/>
      <c r="SFG810" s="49"/>
      <c r="SFH810" s="49"/>
      <c r="SFI810" s="49"/>
      <c r="SFJ810" s="49"/>
      <c r="SFK810" s="49"/>
      <c r="SFL810" s="49"/>
      <c r="SFM810" s="49"/>
      <c r="SFN810" s="49"/>
      <c r="SFO810" s="49"/>
      <c r="SFP810" s="49"/>
      <c r="SFQ810" s="49"/>
      <c r="SFR810" s="49"/>
      <c r="SFS810" s="49"/>
      <c r="SFT810" s="49"/>
      <c r="SFU810" s="49"/>
      <c r="SFV810" s="49"/>
      <c r="SFW810" s="49"/>
      <c r="SFX810" s="49"/>
      <c r="SFY810" s="49"/>
      <c r="SFZ810" s="49"/>
      <c r="SGA810" s="49"/>
      <c r="SGB810" s="49"/>
      <c r="SGC810" s="49"/>
      <c r="SGD810" s="49"/>
      <c r="SGE810" s="49"/>
      <c r="SGF810" s="49"/>
      <c r="SGG810" s="49"/>
      <c r="SGH810" s="49"/>
      <c r="SGI810" s="49"/>
      <c r="SGJ810" s="49"/>
      <c r="SGK810" s="49"/>
      <c r="SGL810" s="49"/>
      <c r="SGM810" s="49"/>
      <c r="SGN810" s="49"/>
      <c r="SGO810" s="49"/>
      <c r="SGP810" s="49"/>
      <c r="SGQ810" s="49"/>
      <c r="SGR810" s="49"/>
      <c r="SGS810" s="49"/>
      <c r="SGT810" s="49"/>
      <c r="SGU810" s="49"/>
      <c r="SGV810" s="49"/>
      <c r="SGW810" s="49"/>
      <c r="SGX810" s="49"/>
      <c r="SGY810" s="49"/>
      <c r="SGZ810" s="49"/>
      <c r="SHA810" s="49"/>
      <c r="SHB810" s="49"/>
      <c r="SHC810" s="49"/>
      <c r="SHD810" s="49"/>
      <c r="SHE810" s="49"/>
      <c r="SHF810" s="49"/>
      <c r="SHG810" s="49"/>
      <c r="SHH810" s="49"/>
      <c r="SHI810" s="49"/>
      <c r="SHJ810" s="49"/>
      <c r="SHK810" s="49"/>
      <c r="SHL810" s="49"/>
      <c r="SHM810" s="49"/>
      <c r="SHN810" s="49"/>
      <c r="SHO810" s="49"/>
      <c r="SHP810" s="49"/>
      <c r="SHQ810" s="49"/>
      <c r="SHR810" s="49"/>
      <c r="SHS810" s="49"/>
      <c r="SHT810" s="49"/>
      <c r="SHU810" s="49"/>
      <c r="SHV810" s="49"/>
      <c r="SHW810" s="49"/>
      <c r="SHX810" s="49"/>
      <c r="SHY810" s="49"/>
      <c r="SHZ810" s="49"/>
      <c r="SIA810" s="49"/>
      <c r="SIB810" s="49"/>
      <c r="SIC810" s="49"/>
      <c r="SID810" s="49"/>
      <c r="SIE810" s="49"/>
      <c r="SIF810" s="49"/>
      <c r="SIG810" s="49"/>
      <c r="SIH810" s="49"/>
      <c r="SII810" s="49"/>
      <c r="SIJ810" s="49"/>
      <c r="SIK810" s="49"/>
      <c r="SIL810" s="49"/>
      <c r="SIM810" s="49"/>
      <c r="SIN810" s="49"/>
      <c r="SIO810" s="49"/>
      <c r="SIP810" s="49"/>
      <c r="SIQ810" s="49"/>
      <c r="SIR810" s="49"/>
      <c r="SIS810" s="49"/>
      <c r="SIT810" s="49"/>
      <c r="SIU810" s="49"/>
      <c r="SIV810" s="49"/>
      <c r="SIW810" s="49"/>
      <c r="SIX810" s="49"/>
      <c r="SIY810" s="49"/>
      <c r="SIZ810" s="49"/>
      <c r="SJA810" s="49"/>
      <c r="SJB810" s="49"/>
      <c r="SJC810" s="49"/>
      <c r="SJD810" s="49"/>
      <c r="SJE810" s="49"/>
      <c r="SJF810" s="49"/>
      <c r="SJG810" s="49"/>
      <c r="SJH810" s="49"/>
      <c r="SJI810" s="49"/>
      <c r="SJJ810" s="49"/>
      <c r="SJK810" s="49"/>
      <c r="SJL810" s="49"/>
      <c r="SJM810" s="49"/>
      <c r="SJN810" s="49"/>
      <c r="SJO810" s="49"/>
      <c r="SJP810" s="49"/>
      <c r="SJQ810" s="49"/>
      <c r="SJR810" s="49"/>
      <c r="SJS810" s="49"/>
      <c r="SJT810" s="49"/>
      <c r="SJU810" s="49"/>
      <c r="SJV810" s="49"/>
      <c r="SJW810" s="49"/>
      <c r="SJX810" s="49"/>
      <c r="SJY810" s="49"/>
      <c r="SJZ810" s="49"/>
      <c r="SKA810" s="49"/>
      <c r="SKB810" s="49"/>
      <c r="SKC810" s="49"/>
      <c r="SKD810" s="49"/>
      <c r="SKE810" s="49"/>
      <c r="SKF810" s="49"/>
      <c r="SKG810" s="49"/>
      <c r="SKH810" s="49"/>
      <c r="SKI810" s="49"/>
      <c r="SKJ810" s="49"/>
      <c r="SKK810" s="49"/>
      <c r="SKL810" s="49"/>
      <c r="SKM810" s="49"/>
      <c r="SKN810" s="49"/>
      <c r="SKO810" s="49"/>
      <c r="SKP810" s="49"/>
      <c r="SKQ810" s="49"/>
      <c r="SKR810" s="49"/>
      <c r="SKS810" s="49"/>
      <c r="SKT810" s="49"/>
      <c r="SKU810" s="49"/>
      <c r="SKV810" s="49"/>
      <c r="SKW810" s="49"/>
      <c r="SKX810" s="49"/>
      <c r="SKY810" s="49"/>
      <c r="SKZ810" s="49"/>
      <c r="SLA810" s="49"/>
      <c r="SLB810" s="49"/>
      <c r="SLC810" s="49"/>
      <c r="SLD810" s="49"/>
      <c r="SLE810" s="49"/>
      <c r="SLF810" s="49"/>
      <c r="SLG810" s="49"/>
      <c r="SLH810" s="49"/>
      <c r="SLI810" s="49"/>
      <c r="SLJ810" s="49"/>
      <c r="SLK810" s="49"/>
      <c r="SLL810" s="49"/>
      <c r="SLM810" s="49"/>
      <c r="SLN810" s="49"/>
      <c r="SLO810" s="49"/>
      <c r="SLP810" s="49"/>
      <c r="SLQ810" s="49"/>
      <c r="SLR810" s="49"/>
      <c r="SLS810" s="49"/>
      <c r="SLT810" s="49"/>
      <c r="SLU810" s="49"/>
      <c r="SLV810" s="49"/>
      <c r="SLW810" s="49"/>
      <c r="SLX810" s="49"/>
      <c r="SLY810" s="49"/>
      <c r="SLZ810" s="49"/>
      <c r="SMA810" s="49"/>
      <c r="SMB810" s="49"/>
      <c r="SMC810" s="49"/>
      <c r="SMD810" s="49"/>
      <c r="SME810" s="49"/>
      <c r="SMF810" s="49"/>
      <c r="SMG810" s="49"/>
      <c r="SMH810" s="49"/>
      <c r="SMI810" s="49"/>
      <c r="SMJ810" s="49"/>
      <c r="SMK810" s="49"/>
      <c r="SML810" s="49"/>
      <c r="SMM810" s="49"/>
      <c r="SMN810" s="49"/>
      <c r="SMO810" s="49"/>
      <c r="SMP810" s="49"/>
      <c r="SMQ810" s="49"/>
      <c r="SMR810" s="49"/>
      <c r="SMS810" s="49"/>
      <c r="SMT810" s="49"/>
      <c r="SMU810" s="49"/>
      <c r="SMV810" s="49"/>
      <c r="SMW810" s="49"/>
      <c r="SMX810" s="49"/>
      <c r="SMY810" s="49"/>
      <c r="SMZ810" s="49"/>
      <c r="SNA810" s="49"/>
      <c r="SNB810" s="49"/>
      <c r="SNC810" s="49"/>
      <c r="SND810" s="49"/>
      <c r="SNE810" s="49"/>
      <c r="SNF810" s="49"/>
      <c r="SNG810" s="49"/>
      <c r="SNH810" s="49"/>
      <c r="SNI810" s="49"/>
      <c r="SNJ810" s="49"/>
      <c r="SNK810" s="49"/>
      <c r="SNL810" s="49"/>
      <c r="SNM810" s="49"/>
      <c r="SNN810" s="49"/>
      <c r="SNO810" s="49"/>
      <c r="SNP810" s="49"/>
      <c r="SNQ810" s="49"/>
      <c r="SNR810" s="49"/>
      <c r="SNS810" s="49"/>
      <c r="SNT810" s="49"/>
      <c r="SNU810" s="49"/>
      <c r="SNV810" s="49"/>
      <c r="SNW810" s="49"/>
      <c r="SNX810" s="49"/>
      <c r="SNY810" s="49"/>
      <c r="SNZ810" s="49"/>
      <c r="SOA810" s="49"/>
      <c r="SOB810" s="49"/>
      <c r="SOC810" s="49"/>
      <c r="SOD810" s="49"/>
      <c r="SOE810" s="49"/>
      <c r="SOF810" s="49"/>
      <c r="SOG810" s="49"/>
      <c r="SOH810" s="49"/>
      <c r="SOI810" s="49"/>
      <c r="SOJ810" s="49"/>
      <c r="SOK810" s="49"/>
      <c r="SOL810" s="49"/>
      <c r="SOM810" s="49"/>
      <c r="SON810" s="49"/>
      <c r="SOO810" s="49"/>
      <c r="SOP810" s="49"/>
      <c r="SOQ810" s="49"/>
      <c r="SOR810" s="49"/>
      <c r="SOS810" s="49"/>
      <c r="SOT810" s="49"/>
      <c r="SOU810" s="49"/>
      <c r="SOV810" s="49"/>
      <c r="SOW810" s="49"/>
      <c r="SOX810" s="49"/>
      <c r="SOY810" s="49"/>
      <c r="SOZ810" s="49"/>
      <c r="SPA810" s="49"/>
      <c r="SPB810" s="49"/>
      <c r="SPC810" s="49"/>
      <c r="SPD810" s="49"/>
      <c r="SPE810" s="49"/>
      <c r="SPF810" s="49"/>
      <c r="SPG810" s="49"/>
      <c r="SPH810" s="49"/>
      <c r="SPI810" s="49"/>
      <c r="SPJ810" s="49"/>
      <c r="SPK810" s="49"/>
      <c r="SPL810" s="49"/>
      <c r="SPM810" s="49"/>
      <c r="SPN810" s="49"/>
      <c r="SPO810" s="49"/>
      <c r="SPP810" s="49"/>
      <c r="SPQ810" s="49"/>
      <c r="SPR810" s="49"/>
      <c r="SPS810" s="49"/>
      <c r="SPT810" s="49"/>
      <c r="SPU810" s="49"/>
      <c r="SPV810" s="49"/>
      <c r="SPW810" s="49"/>
      <c r="SPX810" s="49"/>
      <c r="SPY810" s="49"/>
      <c r="SPZ810" s="49"/>
      <c r="SQA810" s="49"/>
      <c r="SQB810" s="49"/>
      <c r="SQC810" s="49"/>
      <c r="SQD810" s="49"/>
      <c r="SQE810" s="49"/>
      <c r="SQF810" s="49"/>
      <c r="SQG810" s="49"/>
      <c r="SQH810" s="49"/>
      <c r="SQI810" s="49"/>
      <c r="SQJ810" s="49"/>
      <c r="SQK810" s="49"/>
      <c r="SQL810" s="49"/>
      <c r="SQM810" s="49"/>
      <c r="SQN810" s="49"/>
      <c r="SQO810" s="49"/>
      <c r="SQP810" s="49"/>
      <c r="SQQ810" s="49"/>
      <c r="SQR810" s="49"/>
      <c r="SQS810" s="49"/>
      <c r="SQT810" s="49"/>
      <c r="SQU810" s="49"/>
      <c r="SQV810" s="49"/>
      <c r="SQW810" s="49"/>
      <c r="SQX810" s="49"/>
      <c r="SQY810" s="49"/>
      <c r="SQZ810" s="49"/>
      <c r="SRA810" s="49"/>
      <c r="SRB810" s="49"/>
      <c r="SRC810" s="49"/>
      <c r="SRD810" s="49"/>
      <c r="SRE810" s="49"/>
      <c r="SRF810" s="49"/>
      <c r="SRG810" s="49"/>
      <c r="SRH810" s="49"/>
      <c r="SRI810" s="49"/>
      <c r="SRJ810" s="49"/>
      <c r="SRK810" s="49"/>
      <c r="SRL810" s="49"/>
      <c r="SRM810" s="49"/>
      <c r="SRN810" s="49"/>
      <c r="SRO810" s="49"/>
      <c r="SRP810" s="49"/>
      <c r="SRQ810" s="49"/>
      <c r="SRR810" s="49"/>
      <c r="SRS810" s="49"/>
      <c r="SRT810" s="49"/>
      <c r="SRU810" s="49"/>
      <c r="SRV810" s="49"/>
      <c r="SRW810" s="49"/>
      <c r="SRX810" s="49"/>
      <c r="SRY810" s="49"/>
      <c r="SRZ810" s="49"/>
      <c r="SSA810" s="49"/>
      <c r="SSB810" s="49"/>
      <c r="SSC810" s="49"/>
      <c r="SSD810" s="49"/>
      <c r="SSE810" s="49"/>
      <c r="SSF810" s="49"/>
      <c r="SSG810" s="49"/>
      <c r="SSH810" s="49"/>
      <c r="SSI810" s="49"/>
      <c r="SSJ810" s="49"/>
      <c r="SSK810" s="49"/>
      <c r="SSL810" s="49"/>
      <c r="SSM810" s="49"/>
      <c r="SSN810" s="49"/>
      <c r="SSO810" s="49"/>
      <c r="SSP810" s="49"/>
      <c r="SSQ810" s="49"/>
      <c r="SSR810" s="49"/>
      <c r="SSS810" s="49"/>
      <c r="SST810" s="49"/>
      <c r="SSU810" s="49"/>
      <c r="SSV810" s="49"/>
      <c r="SSW810" s="49"/>
      <c r="SSX810" s="49"/>
      <c r="SSY810" s="49"/>
      <c r="SSZ810" s="49"/>
      <c r="STA810" s="49"/>
      <c r="STB810" s="49"/>
      <c r="STC810" s="49"/>
      <c r="STD810" s="49"/>
      <c r="STE810" s="49"/>
      <c r="STF810" s="49"/>
      <c r="STG810" s="49"/>
      <c r="STH810" s="49"/>
      <c r="STI810" s="49"/>
      <c r="STJ810" s="49"/>
      <c r="STK810" s="49"/>
      <c r="STL810" s="49"/>
      <c r="STM810" s="49"/>
      <c r="STN810" s="49"/>
      <c r="STO810" s="49"/>
      <c r="STP810" s="49"/>
      <c r="STQ810" s="49"/>
      <c r="STR810" s="49"/>
      <c r="STS810" s="49"/>
      <c r="STT810" s="49"/>
      <c r="STU810" s="49"/>
      <c r="STV810" s="49"/>
      <c r="STW810" s="49"/>
      <c r="STX810" s="49"/>
      <c r="STY810" s="49"/>
      <c r="STZ810" s="49"/>
      <c r="SUA810" s="49"/>
      <c r="SUB810" s="49"/>
      <c r="SUC810" s="49"/>
      <c r="SUD810" s="49"/>
      <c r="SUE810" s="49"/>
      <c r="SUF810" s="49"/>
      <c r="SUG810" s="49"/>
      <c r="SUH810" s="49"/>
      <c r="SUI810" s="49"/>
      <c r="SUJ810" s="49"/>
      <c r="SUK810" s="49"/>
      <c r="SUL810" s="49"/>
      <c r="SUM810" s="49"/>
      <c r="SUN810" s="49"/>
      <c r="SUO810" s="49"/>
      <c r="SUP810" s="49"/>
      <c r="SUQ810" s="49"/>
      <c r="SUR810" s="49"/>
      <c r="SUS810" s="49"/>
      <c r="SUT810" s="49"/>
      <c r="SUU810" s="49"/>
      <c r="SUV810" s="49"/>
      <c r="SUW810" s="49"/>
      <c r="SUX810" s="49"/>
      <c r="SUY810" s="49"/>
      <c r="SUZ810" s="49"/>
      <c r="SVA810" s="49"/>
      <c r="SVB810" s="49"/>
      <c r="SVC810" s="49"/>
      <c r="SVD810" s="49"/>
      <c r="SVE810" s="49"/>
      <c r="SVF810" s="49"/>
      <c r="SVG810" s="49"/>
      <c r="SVH810" s="49"/>
      <c r="SVI810" s="49"/>
      <c r="SVJ810" s="49"/>
      <c r="SVK810" s="49"/>
      <c r="SVL810" s="49"/>
      <c r="SVM810" s="49"/>
      <c r="SVN810" s="49"/>
      <c r="SVO810" s="49"/>
      <c r="SVP810" s="49"/>
      <c r="SVQ810" s="49"/>
      <c r="SVR810" s="49"/>
      <c r="SVS810" s="49"/>
      <c r="SVT810" s="49"/>
      <c r="SVU810" s="49"/>
      <c r="SVV810" s="49"/>
      <c r="SVW810" s="49"/>
      <c r="SVX810" s="49"/>
      <c r="SVY810" s="49"/>
      <c r="SVZ810" s="49"/>
      <c r="SWA810" s="49"/>
      <c r="SWB810" s="49"/>
      <c r="SWC810" s="49"/>
      <c r="SWD810" s="49"/>
      <c r="SWE810" s="49"/>
      <c r="SWF810" s="49"/>
      <c r="SWG810" s="49"/>
      <c r="SWH810" s="49"/>
      <c r="SWI810" s="49"/>
      <c r="SWJ810" s="49"/>
      <c r="SWK810" s="49"/>
      <c r="SWL810" s="49"/>
      <c r="SWM810" s="49"/>
      <c r="SWN810" s="49"/>
      <c r="SWO810" s="49"/>
      <c r="SWP810" s="49"/>
      <c r="SWQ810" s="49"/>
      <c r="SWR810" s="49"/>
      <c r="SWS810" s="49"/>
      <c r="SWT810" s="49"/>
      <c r="SWU810" s="49"/>
      <c r="SWV810" s="49"/>
      <c r="SWW810" s="49"/>
      <c r="SWX810" s="49"/>
      <c r="SWY810" s="49"/>
      <c r="SWZ810" s="49"/>
      <c r="SXA810" s="49"/>
      <c r="SXB810" s="49"/>
      <c r="SXC810" s="49"/>
      <c r="SXD810" s="49"/>
      <c r="SXE810" s="49"/>
      <c r="SXF810" s="49"/>
      <c r="SXG810" s="49"/>
      <c r="SXH810" s="49"/>
      <c r="SXI810" s="49"/>
      <c r="SXJ810" s="49"/>
      <c r="SXK810" s="49"/>
      <c r="SXL810" s="49"/>
      <c r="SXM810" s="49"/>
      <c r="SXN810" s="49"/>
      <c r="SXO810" s="49"/>
      <c r="SXP810" s="49"/>
      <c r="SXQ810" s="49"/>
      <c r="SXR810" s="49"/>
      <c r="SXS810" s="49"/>
      <c r="SXT810" s="49"/>
      <c r="SXU810" s="49"/>
      <c r="SXV810" s="49"/>
      <c r="SXW810" s="49"/>
      <c r="SXX810" s="49"/>
      <c r="SXY810" s="49"/>
      <c r="SXZ810" s="49"/>
      <c r="SYA810" s="49"/>
      <c r="SYB810" s="49"/>
      <c r="SYC810" s="49"/>
      <c r="SYD810" s="49"/>
      <c r="SYE810" s="49"/>
      <c r="SYF810" s="49"/>
      <c r="SYG810" s="49"/>
      <c r="SYH810" s="49"/>
      <c r="SYI810" s="49"/>
      <c r="SYJ810" s="49"/>
      <c r="SYK810" s="49"/>
      <c r="SYL810" s="49"/>
      <c r="SYM810" s="49"/>
      <c r="SYN810" s="49"/>
      <c r="SYO810" s="49"/>
      <c r="SYP810" s="49"/>
      <c r="SYQ810" s="49"/>
      <c r="SYR810" s="49"/>
      <c r="SYS810" s="49"/>
      <c r="SYT810" s="49"/>
      <c r="SYU810" s="49"/>
      <c r="SYV810" s="49"/>
      <c r="SYW810" s="49"/>
      <c r="SYX810" s="49"/>
      <c r="SYY810" s="49"/>
      <c r="SYZ810" s="49"/>
      <c r="SZA810" s="49"/>
      <c r="SZB810" s="49"/>
      <c r="SZC810" s="49"/>
      <c r="SZD810" s="49"/>
      <c r="SZE810" s="49"/>
      <c r="SZF810" s="49"/>
      <c r="SZG810" s="49"/>
      <c r="SZH810" s="49"/>
      <c r="SZI810" s="49"/>
      <c r="SZJ810" s="49"/>
      <c r="SZK810" s="49"/>
      <c r="SZL810" s="49"/>
      <c r="SZM810" s="49"/>
      <c r="SZN810" s="49"/>
      <c r="SZO810" s="49"/>
      <c r="SZP810" s="49"/>
      <c r="SZQ810" s="49"/>
      <c r="SZR810" s="49"/>
      <c r="SZS810" s="49"/>
      <c r="SZT810" s="49"/>
      <c r="SZU810" s="49"/>
      <c r="SZV810" s="49"/>
      <c r="SZW810" s="49"/>
      <c r="SZX810" s="49"/>
      <c r="SZY810" s="49"/>
      <c r="SZZ810" s="49"/>
      <c r="TAA810" s="49"/>
      <c r="TAB810" s="49"/>
      <c r="TAC810" s="49"/>
      <c r="TAD810" s="49"/>
      <c r="TAE810" s="49"/>
      <c r="TAF810" s="49"/>
      <c r="TAG810" s="49"/>
      <c r="TAH810" s="49"/>
      <c r="TAI810" s="49"/>
      <c r="TAJ810" s="49"/>
      <c r="TAK810" s="49"/>
      <c r="TAL810" s="49"/>
      <c r="TAM810" s="49"/>
      <c r="TAN810" s="49"/>
      <c r="TAO810" s="49"/>
      <c r="TAP810" s="49"/>
      <c r="TAQ810" s="49"/>
      <c r="TAR810" s="49"/>
      <c r="TAS810" s="49"/>
      <c r="TAT810" s="49"/>
      <c r="TAU810" s="49"/>
      <c r="TAV810" s="49"/>
      <c r="TAW810" s="49"/>
      <c r="TAX810" s="49"/>
      <c r="TAY810" s="49"/>
      <c r="TAZ810" s="49"/>
      <c r="TBA810" s="49"/>
      <c r="TBB810" s="49"/>
      <c r="TBC810" s="49"/>
      <c r="TBD810" s="49"/>
      <c r="TBE810" s="49"/>
      <c r="TBF810" s="49"/>
      <c r="TBG810" s="49"/>
      <c r="TBH810" s="49"/>
      <c r="TBI810" s="49"/>
      <c r="TBJ810" s="49"/>
      <c r="TBK810" s="49"/>
      <c r="TBL810" s="49"/>
      <c r="TBM810" s="49"/>
      <c r="TBN810" s="49"/>
      <c r="TBO810" s="49"/>
      <c r="TBP810" s="49"/>
      <c r="TBQ810" s="49"/>
      <c r="TBR810" s="49"/>
      <c r="TBS810" s="49"/>
      <c r="TBT810" s="49"/>
      <c r="TBU810" s="49"/>
      <c r="TBV810" s="49"/>
      <c r="TBW810" s="49"/>
      <c r="TBX810" s="49"/>
      <c r="TBY810" s="49"/>
      <c r="TBZ810" s="49"/>
      <c r="TCA810" s="49"/>
      <c r="TCB810" s="49"/>
      <c r="TCC810" s="49"/>
      <c r="TCD810" s="49"/>
      <c r="TCE810" s="49"/>
      <c r="TCF810" s="49"/>
      <c r="TCG810" s="49"/>
      <c r="TCH810" s="49"/>
      <c r="TCI810" s="49"/>
      <c r="TCJ810" s="49"/>
      <c r="TCK810" s="49"/>
      <c r="TCL810" s="49"/>
      <c r="TCM810" s="49"/>
      <c r="TCN810" s="49"/>
      <c r="TCO810" s="49"/>
      <c r="TCP810" s="49"/>
      <c r="TCQ810" s="49"/>
      <c r="TCR810" s="49"/>
      <c r="TCS810" s="49"/>
      <c r="TCT810" s="49"/>
      <c r="TCU810" s="49"/>
      <c r="TCV810" s="49"/>
      <c r="TCW810" s="49"/>
      <c r="TCX810" s="49"/>
      <c r="TCY810" s="49"/>
      <c r="TCZ810" s="49"/>
      <c r="TDA810" s="49"/>
      <c r="TDB810" s="49"/>
      <c r="TDC810" s="49"/>
      <c r="TDD810" s="49"/>
      <c r="TDE810" s="49"/>
      <c r="TDF810" s="49"/>
      <c r="TDG810" s="49"/>
      <c r="TDH810" s="49"/>
      <c r="TDI810" s="49"/>
      <c r="TDJ810" s="49"/>
      <c r="TDK810" s="49"/>
      <c r="TDL810" s="49"/>
      <c r="TDM810" s="49"/>
      <c r="TDN810" s="49"/>
      <c r="TDO810" s="49"/>
      <c r="TDP810" s="49"/>
      <c r="TDQ810" s="49"/>
      <c r="TDR810" s="49"/>
      <c r="TDS810" s="49"/>
      <c r="TDT810" s="49"/>
      <c r="TDU810" s="49"/>
      <c r="TDV810" s="49"/>
      <c r="TDW810" s="49"/>
      <c r="TDX810" s="49"/>
      <c r="TDY810" s="49"/>
      <c r="TDZ810" s="49"/>
      <c r="TEA810" s="49"/>
      <c r="TEB810" s="49"/>
      <c r="TEC810" s="49"/>
      <c r="TED810" s="49"/>
      <c r="TEE810" s="49"/>
      <c r="TEF810" s="49"/>
      <c r="TEG810" s="49"/>
      <c r="TEH810" s="49"/>
      <c r="TEI810" s="49"/>
      <c r="TEJ810" s="49"/>
      <c r="TEK810" s="49"/>
      <c r="TEL810" s="49"/>
      <c r="TEM810" s="49"/>
      <c r="TEN810" s="49"/>
      <c r="TEO810" s="49"/>
      <c r="TEP810" s="49"/>
      <c r="TEQ810" s="49"/>
      <c r="TER810" s="49"/>
      <c r="TES810" s="49"/>
      <c r="TET810" s="49"/>
      <c r="TEU810" s="49"/>
      <c r="TEV810" s="49"/>
      <c r="TEW810" s="49"/>
      <c r="TEX810" s="49"/>
      <c r="TEY810" s="49"/>
      <c r="TEZ810" s="49"/>
      <c r="TFA810" s="49"/>
      <c r="TFB810" s="49"/>
      <c r="TFC810" s="49"/>
      <c r="TFD810" s="49"/>
      <c r="TFE810" s="49"/>
      <c r="TFF810" s="49"/>
      <c r="TFG810" s="49"/>
      <c r="TFH810" s="49"/>
      <c r="TFI810" s="49"/>
      <c r="TFJ810" s="49"/>
      <c r="TFK810" s="49"/>
      <c r="TFL810" s="49"/>
      <c r="TFM810" s="49"/>
      <c r="TFN810" s="49"/>
      <c r="TFO810" s="49"/>
      <c r="TFP810" s="49"/>
      <c r="TFQ810" s="49"/>
      <c r="TFR810" s="49"/>
      <c r="TFS810" s="49"/>
      <c r="TFT810" s="49"/>
      <c r="TFU810" s="49"/>
      <c r="TFV810" s="49"/>
      <c r="TFW810" s="49"/>
      <c r="TFX810" s="49"/>
      <c r="TFY810" s="49"/>
      <c r="TFZ810" s="49"/>
      <c r="TGA810" s="49"/>
      <c r="TGB810" s="49"/>
      <c r="TGC810" s="49"/>
      <c r="TGD810" s="49"/>
      <c r="TGE810" s="49"/>
      <c r="TGF810" s="49"/>
      <c r="TGG810" s="49"/>
      <c r="TGH810" s="49"/>
      <c r="TGI810" s="49"/>
      <c r="TGJ810" s="49"/>
      <c r="TGK810" s="49"/>
      <c r="TGL810" s="49"/>
      <c r="TGM810" s="49"/>
      <c r="TGN810" s="49"/>
      <c r="TGO810" s="49"/>
      <c r="TGP810" s="49"/>
      <c r="TGQ810" s="49"/>
      <c r="TGR810" s="49"/>
      <c r="TGS810" s="49"/>
      <c r="TGT810" s="49"/>
      <c r="TGU810" s="49"/>
      <c r="TGV810" s="49"/>
      <c r="TGW810" s="49"/>
      <c r="TGX810" s="49"/>
      <c r="TGY810" s="49"/>
      <c r="TGZ810" s="49"/>
      <c r="THA810" s="49"/>
      <c r="THB810" s="49"/>
      <c r="THC810" s="49"/>
      <c r="THD810" s="49"/>
      <c r="THE810" s="49"/>
      <c r="THF810" s="49"/>
      <c r="THG810" s="49"/>
      <c r="THH810" s="49"/>
      <c r="THI810" s="49"/>
      <c r="THJ810" s="49"/>
      <c r="THK810" s="49"/>
      <c r="THL810" s="49"/>
      <c r="THM810" s="49"/>
      <c r="THN810" s="49"/>
      <c r="THO810" s="49"/>
      <c r="THP810" s="49"/>
      <c r="THQ810" s="49"/>
      <c r="THR810" s="49"/>
      <c r="THS810" s="49"/>
      <c r="THT810" s="49"/>
      <c r="THU810" s="49"/>
      <c r="THV810" s="49"/>
      <c r="THW810" s="49"/>
      <c r="THX810" s="49"/>
      <c r="THY810" s="49"/>
      <c r="THZ810" s="49"/>
      <c r="TIA810" s="49"/>
      <c r="TIB810" s="49"/>
      <c r="TIC810" s="49"/>
      <c r="TID810" s="49"/>
      <c r="TIE810" s="49"/>
      <c r="TIF810" s="49"/>
      <c r="TIG810" s="49"/>
      <c r="TIH810" s="49"/>
      <c r="TII810" s="49"/>
      <c r="TIJ810" s="49"/>
      <c r="TIK810" s="49"/>
      <c r="TIL810" s="49"/>
      <c r="TIM810" s="49"/>
      <c r="TIN810" s="49"/>
      <c r="TIO810" s="49"/>
      <c r="TIP810" s="49"/>
      <c r="TIQ810" s="49"/>
      <c r="TIR810" s="49"/>
      <c r="TIS810" s="49"/>
      <c r="TIT810" s="49"/>
      <c r="TIU810" s="49"/>
      <c r="TIV810" s="49"/>
      <c r="TIW810" s="49"/>
      <c r="TIX810" s="49"/>
      <c r="TIY810" s="49"/>
      <c r="TIZ810" s="49"/>
      <c r="TJA810" s="49"/>
      <c r="TJB810" s="49"/>
      <c r="TJC810" s="49"/>
      <c r="TJD810" s="49"/>
      <c r="TJE810" s="49"/>
      <c r="TJF810" s="49"/>
      <c r="TJG810" s="49"/>
      <c r="TJH810" s="49"/>
      <c r="TJI810" s="49"/>
      <c r="TJJ810" s="49"/>
      <c r="TJK810" s="49"/>
      <c r="TJL810" s="49"/>
      <c r="TJM810" s="49"/>
      <c r="TJN810" s="49"/>
      <c r="TJO810" s="49"/>
      <c r="TJP810" s="49"/>
      <c r="TJQ810" s="49"/>
      <c r="TJR810" s="49"/>
      <c r="TJS810" s="49"/>
      <c r="TJT810" s="49"/>
      <c r="TJU810" s="49"/>
      <c r="TJV810" s="49"/>
      <c r="TJW810" s="49"/>
      <c r="TJX810" s="49"/>
      <c r="TJY810" s="49"/>
      <c r="TJZ810" s="49"/>
      <c r="TKA810" s="49"/>
      <c r="TKB810" s="49"/>
      <c r="TKC810" s="49"/>
      <c r="TKD810" s="49"/>
      <c r="TKE810" s="49"/>
      <c r="TKF810" s="49"/>
      <c r="TKG810" s="49"/>
      <c r="TKH810" s="49"/>
      <c r="TKI810" s="49"/>
      <c r="TKJ810" s="49"/>
      <c r="TKK810" s="49"/>
      <c r="TKL810" s="49"/>
      <c r="TKM810" s="49"/>
      <c r="TKN810" s="49"/>
      <c r="TKO810" s="49"/>
      <c r="TKP810" s="49"/>
      <c r="TKQ810" s="49"/>
      <c r="TKR810" s="49"/>
      <c r="TKS810" s="49"/>
      <c r="TKT810" s="49"/>
      <c r="TKU810" s="49"/>
      <c r="TKV810" s="49"/>
      <c r="TKW810" s="49"/>
      <c r="TKX810" s="49"/>
      <c r="TKY810" s="49"/>
      <c r="TKZ810" s="49"/>
      <c r="TLA810" s="49"/>
      <c r="TLB810" s="49"/>
      <c r="TLC810" s="49"/>
      <c r="TLD810" s="49"/>
      <c r="TLE810" s="49"/>
      <c r="TLF810" s="49"/>
      <c r="TLG810" s="49"/>
      <c r="TLH810" s="49"/>
      <c r="TLI810" s="49"/>
      <c r="TLJ810" s="49"/>
      <c r="TLK810" s="49"/>
      <c r="TLL810" s="49"/>
      <c r="TLM810" s="49"/>
      <c r="TLN810" s="49"/>
      <c r="TLO810" s="49"/>
      <c r="TLP810" s="49"/>
      <c r="TLQ810" s="49"/>
      <c r="TLR810" s="49"/>
      <c r="TLS810" s="49"/>
      <c r="TLT810" s="49"/>
      <c r="TLU810" s="49"/>
      <c r="TLV810" s="49"/>
      <c r="TLW810" s="49"/>
      <c r="TLX810" s="49"/>
      <c r="TLY810" s="49"/>
      <c r="TLZ810" s="49"/>
      <c r="TMA810" s="49"/>
      <c r="TMB810" s="49"/>
      <c r="TMC810" s="49"/>
      <c r="TMD810" s="49"/>
      <c r="TME810" s="49"/>
      <c r="TMF810" s="49"/>
      <c r="TMG810" s="49"/>
      <c r="TMH810" s="49"/>
      <c r="TMI810" s="49"/>
      <c r="TMJ810" s="49"/>
      <c r="TMK810" s="49"/>
      <c r="TML810" s="49"/>
      <c r="TMM810" s="49"/>
      <c r="TMN810" s="49"/>
      <c r="TMO810" s="49"/>
      <c r="TMP810" s="49"/>
      <c r="TMQ810" s="49"/>
      <c r="TMR810" s="49"/>
      <c r="TMS810" s="49"/>
      <c r="TMT810" s="49"/>
      <c r="TMU810" s="49"/>
      <c r="TMV810" s="49"/>
      <c r="TMW810" s="49"/>
      <c r="TMX810" s="49"/>
      <c r="TMY810" s="49"/>
      <c r="TMZ810" s="49"/>
      <c r="TNA810" s="49"/>
      <c r="TNB810" s="49"/>
      <c r="TNC810" s="49"/>
      <c r="TND810" s="49"/>
      <c r="TNE810" s="49"/>
      <c r="TNF810" s="49"/>
      <c r="TNG810" s="49"/>
      <c r="TNH810" s="49"/>
      <c r="TNI810" s="49"/>
      <c r="TNJ810" s="49"/>
      <c r="TNK810" s="49"/>
      <c r="TNL810" s="49"/>
      <c r="TNM810" s="49"/>
      <c r="TNN810" s="49"/>
      <c r="TNO810" s="49"/>
      <c r="TNP810" s="49"/>
      <c r="TNQ810" s="49"/>
      <c r="TNR810" s="49"/>
      <c r="TNS810" s="49"/>
      <c r="TNT810" s="49"/>
      <c r="TNU810" s="49"/>
      <c r="TNV810" s="49"/>
      <c r="TNW810" s="49"/>
      <c r="TNX810" s="49"/>
      <c r="TNY810" s="49"/>
      <c r="TNZ810" s="49"/>
      <c r="TOA810" s="49"/>
      <c r="TOB810" s="49"/>
      <c r="TOC810" s="49"/>
      <c r="TOD810" s="49"/>
      <c r="TOE810" s="49"/>
      <c r="TOF810" s="49"/>
      <c r="TOG810" s="49"/>
      <c r="TOH810" s="49"/>
      <c r="TOI810" s="49"/>
      <c r="TOJ810" s="49"/>
      <c r="TOK810" s="49"/>
      <c r="TOL810" s="49"/>
      <c r="TOM810" s="49"/>
      <c r="TON810" s="49"/>
      <c r="TOO810" s="49"/>
      <c r="TOP810" s="49"/>
      <c r="TOQ810" s="49"/>
      <c r="TOR810" s="49"/>
      <c r="TOS810" s="49"/>
      <c r="TOT810" s="49"/>
      <c r="TOU810" s="49"/>
      <c r="TOV810" s="49"/>
      <c r="TOW810" s="49"/>
      <c r="TOX810" s="49"/>
      <c r="TOY810" s="49"/>
      <c r="TOZ810" s="49"/>
      <c r="TPA810" s="49"/>
      <c r="TPB810" s="49"/>
      <c r="TPC810" s="49"/>
      <c r="TPD810" s="49"/>
      <c r="TPE810" s="49"/>
      <c r="TPF810" s="49"/>
      <c r="TPG810" s="49"/>
      <c r="TPH810" s="49"/>
      <c r="TPI810" s="49"/>
      <c r="TPJ810" s="49"/>
      <c r="TPK810" s="49"/>
      <c r="TPL810" s="49"/>
      <c r="TPM810" s="49"/>
      <c r="TPN810" s="49"/>
      <c r="TPO810" s="49"/>
      <c r="TPP810" s="49"/>
      <c r="TPQ810" s="49"/>
      <c r="TPR810" s="49"/>
      <c r="TPS810" s="49"/>
      <c r="TPT810" s="49"/>
      <c r="TPU810" s="49"/>
      <c r="TPV810" s="49"/>
      <c r="TPW810" s="49"/>
      <c r="TPX810" s="49"/>
      <c r="TPY810" s="49"/>
      <c r="TPZ810" s="49"/>
      <c r="TQA810" s="49"/>
      <c r="TQB810" s="49"/>
      <c r="TQC810" s="49"/>
      <c r="TQD810" s="49"/>
      <c r="TQE810" s="49"/>
      <c r="TQF810" s="49"/>
      <c r="TQG810" s="49"/>
      <c r="TQH810" s="49"/>
      <c r="TQI810" s="49"/>
      <c r="TQJ810" s="49"/>
      <c r="TQK810" s="49"/>
      <c r="TQL810" s="49"/>
      <c r="TQM810" s="49"/>
      <c r="TQN810" s="49"/>
      <c r="TQO810" s="49"/>
      <c r="TQP810" s="49"/>
      <c r="TQQ810" s="49"/>
      <c r="TQR810" s="49"/>
      <c r="TQS810" s="49"/>
      <c r="TQT810" s="49"/>
      <c r="TQU810" s="49"/>
      <c r="TQV810" s="49"/>
      <c r="TQW810" s="49"/>
      <c r="TQX810" s="49"/>
      <c r="TQY810" s="49"/>
      <c r="TQZ810" s="49"/>
      <c r="TRA810" s="49"/>
      <c r="TRB810" s="49"/>
      <c r="TRC810" s="49"/>
      <c r="TRD810" s="49"/>
      <c r="TRE810" s="49"/>
      <c r="TRF810" s="49"/>
      <c r="TRG810" s="49"/>
      <c r="TRH810" s="49"/>
      <c r="TRI810" s="49"/>
      <c r="TRJ810" s="49"/>
      <c r="TRK810" s="49"/>
      <c r="TRL810" s="49"/>
      <c r="TRM810" s="49"/>
      <c r="TRN810" s="49"/>
      <c r="TRO810" s="49"/>
      <c r="TRP810" s="49"/>
      <c r="TRQ810" s="49"/>
      <c r="TRR810" s="49"/>
      <c r="TRS810" s="49"/>
      <c r="TRT810" s="49"/>
      <c r="TRU810" s="49"/>
      <c r="TRV810" s="49"/>
      <c r="TRW810" s="49"/>
      <c r="TRX810" s="49"/>
      <c r="TRY810" s="49"/>
      <c r="TRZ810" s="49"/>
      <c r="TSA810" s="49"/>
      <c r="TSB810" s="49"/>
      <c r="TSC810" s="49"/>
      <c r="TSD810" s="49"/>
      <c r="TSE810" s="49"/>
      <c r="TSF810" s="49"/>
      <c r="TSG810" s="49"/>
      <c r="TSH810" s="49"/>
      <c r="TSI810" s="49"/>
      <c r="TSJ810" s="49"/>
      <c r="TSK810" s="49"/>
      <c r="TSL810" s="49"/>
      <c r="TSM810" s="49"/>
      <c r="TSN810" s="49"/>
      <c r="TSO810" s="49"/>
      <c r="TSP810" s="49"/>
      <c r="TSQ810" s="49"/>
      <c r="TSR810" s="49"/>
      <c r="TSS810" s="49"/>
      <c r="TST810" s="49"/>
      <c r="TSU810" s="49"/>
      <c r="TSV810" s="49"/>
      <c r="TSW810" s="49"/>
      <c r="TSX810" s="49"/>
      <c r="TSY810" s="49"/>
      <c r="TSZ810" s="49"/>
      <c r="TTA810" s="49"/>
      <c r="TTB810" s="49"/>
      <c r="TTC810" s="49"/>
      <c r="TTD810" s="49"/>
      <c r="TTE810" s="49"/>
      <c r="TTF810" s="49"/>
      <c r="TTG810" s="49"/>
      <c r="TTH810" s="49"/>
      <c r="TTI810" s="49"/>
      <c r="TTJ810" s="49"/>
      <c r="TTK810" s="49"/>
      <c r="TTL810" s="49"/>
      <c r="TTM810" s="49"/>
      <c r="TTN810" s="49"/>
      <c r="TTO810" s="49"/>
      <c r="TTP810" s="49"/>
      <c r="TTQ810" s="49"/>
      <c r="TTR810" s="49"/>
      <c r="TTS810" s="49"/>
      <c r="TTT810" s="49"/>
      <c r="TTU810" s="49"/>
      <c r="TTV810" s="49"/>
      <c r="TTW810" s="49"/>
      <c r="TTX810" s="49"/>
      <c r="TTY810" s="49"/>
      <c r="TTZ810" s="49"/>
      <c r="TUA810" s="49"/>
      <c r="TUB810" s="49"/>
      <c r="TUC810" s="49"/>
      <c r="TUD810" s="49"/>
      <c r="TUE810" s="49"/>
      <c r="TUF810" s="49"/>
      <c r="TUG810" s="49"/>
      <c r="TUH810" s="49"/>
      <c r="TUI810" s="49"/>
      <c r="TUJ810" s="49"/>
      <c r="TUK810" s="49"/>
      <c r="TUL810" s="49"/>
      <c r="TUM810" s="49"/>
      <c r="TUN810" s="49"/>
      <c r="TUO810" s="49"/>
      <c r="TUP810" s="49"/>
      <c r="TUQ810" s="49"/>
      <c r="TUR810" s="49"/>
      <c r="TUS810" s="49"/>
      <c r="TUT810" s="49"/>
      <c r="TUU810" s="49"/>
      <c r="TUV810" s="49"/>
      <c r="TUW810" s="49"/>
      <c r="TUX810" s="49"/>
      <c r="TUY810" s="49"/>
      <c r="TUZ810" s="49"/>
      <c r="TVA810" s="49"/>
      <c r="TVB810" s="49"/>
      <c r="TVC810" s="49"/>
      <c r="TVD810" s="49"/>
      <c r="TVE810" s="49"/>
      <c r="TVF810" s="49"/>
      <c r="TVG810" s="49"/>
      <c r="TVH810" s="49"/>
      <c r="TVI810" s="49"/>
      <c r="TVJ810" s="49"/>
      <c r="TVK810" s="49"/>
      <c r="TVL810" s="49"/>
      <c r="TVM810" s="49"/>
      <c r="TVN810" s="49"/>
      <c r="TVO810" s="49"/>
      <c r="TVP810" s="49"/>
      <c r="TVQ810" s="49"/>
      <c r="TVR810" s="49"/>
      <c r="TVS810" s="49"/>
      <c r="TVT810" s="49"/>
      <c r="TVU810" s="49"/>
      <c r="TVV810" s="49"/>
      <c r="TVW810" s="49"/>
      <c r="TVX810" s="49"/>
      <c r="TVY810" s="49"/>
      <c r="TVZ810" s="49"/>
      <c r="TWA810" s="49"/>
      <c r="TWB810" s="49"/>
      <c r="TWC810" s="49"/>
      <c r="TWD810" s="49"/>
      <c r="TWE810" s="49"/>
      <c r="TWF810" s="49"/>
      <c r="TWG810" s="49"/>
      <c r="TWH810" s="49"/>
      <c r="TWI810" s="49"/>
      <c r="TWJ810" s="49"/>
      <c r="TWK810" s="49"/>
      <c r="TWL810" s="49"/>
      <c r="TWM810" s="49"/>
      <c r="TWN810" s="49"/>
      <c r="TWO810" s="49"/>
      <c r="TWP810" s="49"/>
      <c r="TWQ810" s="49"/>
      <c r="TWR810" s="49"/>
      <c r="TWS810" s="49"/>
      <c r="TWT810" s="49"/>
      <c r="TWU810" s="49"/>
      <c r="TWV810" s="49"/>
      <c r="TWW810" s="49"/>
      <c r="TWX810" s="49"/>
      <c r="TWY810" s="49"/>
      <c r="TWZ810" s="49"/>
      <c r="TXA810" s="49"/>
      <c r="TXB810" s="49"/>
      <c r="TXC810" s="49"/>
      <c r="TXD810" s="49"/>
      <c r="TXE810" s="49"/>
      <c r="TXF810" s="49"/>
      <c r="TXG810" s="49"/>
      <c r="TXH810" s="49"/>
      <c r="TXI810" s="49"/>
      <c r="TXJ810" s="49"/>
      <c r="TXK810" s="49"/>
      <c r="TXL810" s="49"/>
      <c r="TXM810" s="49"/>
      <c r="TXN810" s="49"/>
      <c r="TXO810" s="49"/>
      <c r="TXP810" s="49"/>
      <c r="TXQ810" s="49"/>
      <c r="TXR810" s="49"/>
      <c r="TXS810" s="49"/>
      <c r="TXT810" s="49"/>
      <c r="TXU810" s="49"/>
      <c r="TXV810" s="49"/>
      <c r="TXW810" s="49"/>
      <c r="TXX810" s="49"/>
      <c r="TXY810" s="49"/>
      <c r="TXZ810" s="49"/>
      <c r="TYA810" s="49"/>
      <c r="TYB810" s="49"/>
      <c r="TYC810" s="49"/>
      <c r="TYD810" s="49"/>
      <c r="TYE810" s="49"/>
      <c r="TYF810" s="49"/>
      <c r="TYG810" s="49"/>
      <c r="TYH810" s="49"/>
      <c r="TYI810" s="49"/>
      <c r="TYJ810" s="49"/>
      <c r="TYK810" s="49"/>
      <c r="TYL810" s="49"/>
      <c r="TYM810" s="49"/>
      <c r="TYN810" s="49"/>
      <c r="TYO810" s="49"/>
      <c r="TYP810" s="49"/>
      <c r="TYQ810" s="49"/>
      <c r="TYR810" s="49"/>
      <c r="TYS810" s="49"/>
      <c r="TYT810" s="49"/>
      <c r="TYU810" s="49"/>
      <c r="TYV810" s="49"/>
      <c r="TYW810" s="49"/>
      <c r="TYX810" s="49"/>
      <c r="TYY810" s="49"/>
      <c r="TYZ810" s="49"/>
      <c r="TZA810" s="49"/>
      <c r="TZB810" s="49"/>
      <c r="TZC810" s="49"/>
      <c r="TZD810" s="49"/>
      <c r="TZE810" s="49"/>
      <c r="TZF810" s="49"/>
      <c r="TZG810" s="49"/>
      <c r="TZH810" s="49"/>
      <c r="TZI810" s="49"/>
      <c r="TZJ810" s="49"/>
      <c r="TZK810" s="49"/>
      <c r="TZL810" s="49"/>
      <c r="TZM810" s="49"/>
      <c r="TZN810" s="49"/>
      <c r="TZO810" s="49"/>
      <c r="TZP810" s="49"/>
      <c r="TZQ810" s="49"/>
      <c r="TZR810" s="49"/>
      <c r="TZS810" s="49"/>
      <c r="TZT810" s="49"/>
      <c r="TZU810" s="49"/>
      <c r="TZV810" s="49"/>
      <c r="TZW810" s="49"/>
      <c r="TZX810" s="49"/>
      <c r="TZY810" s="49"/>
      <c r="TZZ810" s="49"/>
      <c r="UAA810" s="49"/>
      <c r="UAB810" s="49"/>
      <c r="UAC810" s="49"/>
      <c r="UAD810" s="49"/>
      <c r="UAE810" s="49"/>
      <c r="UAF810" s="49"/>
      <c r="UAG810" s="49"/>
      <c r="UAH810" s="49"/>
      <c r="UAI810" s="49"/>
      <c r="UAJ810" s="49"/>
      <c r="UAK810" s="49"/>
      <c r="UAL810" s="49"/>
      <c r="UAM810" s="49"/>
      <c r="UAN810" s="49"/>
      <c r="UAO810" s="49"/>
      <c r="UAP810" s="49"/>
      <c r="UAQ810" s="49"/>
      <c r="UAR810" s="49"/>
      <c r="UAS810" s="49"/>
      <c r="UAT810" s="49"/>
      <c r="UAU810" s="49"/>
      <c r="UAV810" s="49"/>
      <c r="UAW810" s="49"/>
      <c r="UAX810" s="49"/>
      <c r="UAY810" s="49"/>
      <c r="UAZ810" s="49"/>
      <c r="UBA810" s="49"/>
      <c r="UBB810" s="49"/>
      <c r="UBC810" s="49"/>
      <c r="UBD810" s="49"/>
      <c r="UBE810" s="49"/>
      <c r="UBF810" s="49"/>
      <c r="UBG810" s="49"/>
      <c r="UBH810" s="49"/>
      <c r="UBI810" s="49"/>
      <c r="UBJ810" s="49"/>
      <c r="UBK810" s="49"/>
      <c r="UBL810" s="49"/>
      <c r="UBM810" s="49"/>
      <c r="UBN810" s="49"/>
      <c r="UBO810" s="49"/>
      <c r="UBP810" s="49"/>
      <c r="UBQ810" s="49"/>
      <c r="UBR810" s="49"/>
      <c r="UBS810" s="49"/>
      <c r="UBT810" s="49"/>
      <c r="UBU810" s="49"/>
      <c r="UBV810" s="49"/>
      <c r="UBW810" s="49"/>
      <c r="UBX810" s="49"/>
      <c r="UBY810" s="49"/>
      <c r="UBZ810" s="49"/>
      <c r="UCA810" s="49"/>
      <c r="UCB810" s="49"/>
      <c r="UCC810" s="49"/>
      <c r="UCD810" s="49"/>
      <c r="UCE810" s="49"/>
      <c r="UCF810" s="49"/>
      <c r="UCG810" s="49"/>
      <c r="UCH810" s="49"/>
      <c r="UCI810" s="49"/>
      <c r="UCJ810" s="49"/>
      <c r="UCK810" s="49"/>
      <c r="UCL810" s="49"/>
      <c r="UCM810" s="49"/>
      <c r="UCN810" s="49"/>
      <c r="UCO810" s="49"/>
      <c r="UCP810" s="49"/>
      <c r="UCQ810" s="49"/>
      <c r="UCR810" s="49"/>
      <c r="UCS810" s="49"/>
      <c r="UCT810" s="49"/>
      <c r="UCU810" s="49"/>
      <c r="UCV810" s="49"/>
      <c r="UCW810" s="49"/>
      <c r="UCX810" s="49"/>
      <c r="UCY810" s="49"/>
      <c r="UCZ810" s="49"/>
      <c r="UDA810" s="49"/>
      <c r="UDB810" s="49"/>
      <c r="UDC810" s="49"/>
      <c r="UDD810" s="49"/>
      <c r="UDE810" s="49"/>
      <c r="UDF810" s="49"/>
      <c r="UDG810" s="49"/>
      <c r="UDH810" s="49"/>
      <c r="UDI810" s="49"/>
      <c r="UDJ810" s="49"/>
      <c r="UDK810" s="49"/>
      <c r="UDL810" s="49"/>
      <c r="UDM810" s="49"/>
      <c r="UDN810" s="49"/>
      <c r="UDO810" s="49"/>
      <c r="UDP810" s="49"/>
      <c r="UDQ810" s="49"/>
      <c r="UDR810" s="49"/>
      <c r="UDS810" s="49"/>
      <c r="UDT810" s="49"/>
      <c r="UDU810" s="49"/>
      <c r="UDV810" s="49"/>
      <c r="UDW810" s="49"/>
      <c r="UDX810" s="49"/>
      <c r="UDY810" s="49"/>
      <c r="UDZ810" s="49"/>
      <c r="UEA810" s="49"/>
      <c r="UEB810" s="49"/>
      <c r="UEC810" s="49"/>
      <c r="UED810" s="49"/>
      <c r="UEE810" s="49"/>
      <c r="UEF810" s="49"/>
      <c r="UEG810" s="49"/>
      <c r="UEH810" s="49"/>
      <c r="UEI810" s="49"/>
      <c r="UEJ810" s="49"/>
      <c r="UEK810" s="49"/>
      <c r="UEL810" s="49"/>
      <c r="UEM810" s="49"/>
      <c r="UEN810" s="49"/>
      <c r="UEO810" s="49"/>
      <c r="UEP810" s="49"/>
      <c r="UEQ810" s="49"/>
      <c r="UER810" s="49"/>
      <c r="UES810" s="49"/>
      <c r="UET810" s="49"/>
      <c r="UEU810" s="49"/>
      <c r="UEV810" s="49"/>
      <c r="UEW810" s="49"/>
      <c r="UEX810" s="49"/>
      <c r="UEY810" s="49"/>
      <c r="UEZ810" s="49"/>
      <c r="UFA810" s="49"/>
      <c r="UFB810" s="49"/>
      <c r="UFC810" s="49"/>
      <c r="UFD810" s="49"/>
      <c r="UFE810" s="49"/>
      <c r="UFF810" s="49"/>
      <c r="UFG810" s="49"/>
      <c r="UFH810" s="49"/>
      <c r="UFI810" s="49"/>
      <c r="UFJ810" s="49"/>
      <c r="UFK810" s="49"/>
      <c r="UFL810" s="49"/>
      <c r="UFM810" s="49"/>
      <c r="UFN810" s="49"/>
      <c r="UFO810" s="49"/>
      <c r="UFP810" s="49"/>
      <c r="UFQ810" s="49"/>
      <c r="UFR810" s="49"/>
      <c r="UFS810" s="49"/>
      <c r="UFT810" s="49"/>
      <c r="UFU810" s="49"/>
      <c r="UFV810" s="49"/>
      <c r="UFW810" s="49"/>
      <c r="UFX810" s="49"/>
      <c r="UFY810" s="49"/>
      <c r="UFZ810" s="49"/>
      <c r="UGA810" s="49"/>
      <c r="UGB810" s="49"/>
      <c r="UGC810" s="49"/>
      <c r="UGD810" s="49"/>
      <c r="UGE810" s="49"/>
      <c r="UGF810" s="49"/>
      <c r="UGG810" s="49"/>
      <c r="UGH810" s="49"/>
      <c r="UGI810" s="49"/>
      <c r="UGJ810" s="49"/>
      <c r="UGK810" s="49"/>
      <c r="UGL810" s="49"/>
      <c r="UGM810" s="49"/>
      <c r="UGN810" s="49"/>
      <c r="UGO810" s="49"/>
      <c r="UGP810" s="49"/>
      <c r="UGQ810" s="49"/>
      <c r="UGR810" s="49"/>
      <c r="UGS810" s="49"/>
      <c r="UGT810" s="49"/>
      <c r="UGU810" s="49"/>
      <c r="UGV810" s="49"/>
      <c r="UGW810" s="49"/>
      <c r="UGX810" s="49"/>
      <c r="UGY810" s="49"/>
      <c r="UGZ810" s="49"/>
      <c r="UHA810" s="49"/>
      <c r="UHB810" s="49"/>
      <c r="UHC810" s="49"/>
      <c r="UHD810" s="49"/>
      <c r="UHE810" s="49"/>
      <c r="UHF810" s="49"/>
      <c r="UHG810" s="49"/>
      <c r="UHH810" s="49"/>
      <c r="UHI810" s="49"/>
      <c r="UHJ810" s="49"/>
      <c r="UHK810" s="49"/>
      <c r="UHL810" s="49"/>
      <c r="UHM810" s="49"/>
      <c r="UHN810" s="49"/>
      <c r="UHO810" s="49"/>
      <c r="UHP810" s="49"/>
      <c r="UHQ810" s="49"/>
      <c r="UHR810" s="49"/>
      <c r="UHS810" s="49"/>
      <c r="UHT810" s="49"/>
      <c r="UHU810" s="49"/>
      <c r="UHV810" s="49"/>
      <c r="UHW810" s="49"/>
      <c r="UHX810" s="49"/>
      <c r="UHY810" s="49"/>
      <c r="UHZ810" s="49"/>
      <c r="UIA810" s="49"/>
      <c r="UIB810" s="49"/>
      <c r="UIC810" s="49"/>
      <c r="UID810" s="49"/>
      <c r="UIE810" s="49"/>
      <c r="UIF810" s="49"/>
      <c r="UIG810" s="49"/>
      <c r="UIH810" s="49"/>
      <c r="UII810" s="49"/>
      <c r="UIJ810" s="49"/>
      <c r="UIK810" s="49"/>
      <c r="UIL810" s="49"/>
      <c r="UIM810" s="49"/>
      <c r="UIN810" s="49"/>
      <c r="UIO810" s="49"/>
      <c r="UIP810" s="49"/>
      <c r="UIQ810" s="49"/>
      <c r="UIR810" s="49"/>
      <c r="UIS810" s="49"/>
      <c r="UIT810" s="49"/>
      <c r="UIU810" s="49"/>
      <c r="UIV810" s="49"/>
      <c r="UIW810" s="49"/>
      <c r="UIX810" s="49"/>
      <c r="UIY810" s="49"/>
      <c r="UIZ810" s="49"/>
      <c r="UJA810" s="49"/>
      <c r="UJB810" s="49"/>
      <c r="UJC810" s="49"/>
      <c r="UJD810" s="49"/>
      <c r="UJE810" s="49"/>
      <c r="UJF810" s="49"/>
      <c r="UJG810" s="49"/>
      <c r="UJH810" s="49"/>
      <c r="UJI810" s="49"/>
      <c r="UJJ810" s="49"/>
      <c r="UJK810" s="49"/>
      <c r="UJL810" s="49"/>
      <c r="UJM810" s="49"/>
      <c r="UJN810" s="49"/>
      <c r="UJO810" s="49"/>
      <c r="UJP810" s="49"/>
      <c r="UJQ810" s="49"/>
      <c r="UJR810" s="49"/>
      <c r="UJS810" s="49"/>
      <c r="UJT810" s="49"/>
      <c r="UJU810" s="49"/>
      <c r="UJV810" s="49"/>
      <c r="UJW810" s="49"/>
      <c r="UJX810" s="49"/>
      <c r="UJY810" s="49"/>
      <c r="UJZ810" s="49"/>
      <c r="UKA810" s="49"/>
      <c r="UKB810" s="49"/>
      <c r="UKC810" s="49"/>
      <c r="UKD810" s="49"/>
      <c r="UKE810" s="49"/>
      <c r="UKF810" s="49"/>
      <c r="UKG810" s="49"/>
      <c r="UKH810" s="49"/>
      <c r="UKI810" s="49"/>
      <c r="UKJ810" s="49"/>
      <c r="UKK810" s="49"/>
      <c r="UKL810" s="49"/>
      <c r="UKM810" s="49"/>
      <c r="UKN810" s="49"/>
      <c r="UKO810" s="49"/>
      <c r="UKP810" s="49"/>
      <c r="UKQ810" s="49"/>
      <c r="UKR810" s="49"/>
      <c r="UKS810" s="49"/>
      <c r="UKT810" s="49"/>
      <c r="UKU810" s="49"/>
      <c r="UKV810" s="49"/>
      <c r="UKW810" s="49"/>
      <c r="UKX810" s="49"/>
      <c r="UKY810" s="49"/>
      <c r="UKZ810" s="49"/>
      <c r="ULA810" s="49"/>
      <c r="ULB810" s="49"/>
      <c r="ULC810" s="49"/>
      <c r="ULD810" s="49"/>
      <c r="ULE810" s="49"/>
      <c r="ULF810" s="49"/>
      <c r="ULG810" s="49"/>
      <c r="ULH810" s="49"/>
      <c r="ULI810" s="49"/>
      <c r="ULJ810" s="49"/>
      <c r="ULK810" s="49"/>
      <c r="ULL810" s="49"/>
      <c r="ULM810" s="49"/>
      <c r="ULN810" s="49"/>
      <c r="ULO810" s="49"/>
      <c r="ULP810" s="49"/>
      <c r="ULQ810" s="49"/>
      <c r="ULR810" s="49"/>
      <c r="ULS810" s="49"/>
      <c r="ULT810" s="49"/>
      <c r="ULU810" s="49"/>
      <c r="ULV810" s="49"/>
      <c r="ULW810" s="49"/>
      <c r="ULX810" s="49"/>
      <c r="ULY810" s="49"/>
      <c r="ULZ810" s="49"/>
      <c r="UMA810" s="49"/>
      <c r="UMB810" s="49"/>
      <c r="UMC810" s="49"/>
      <c r="UMD810" s="49"/>
      <c r="UME810" s="49"/>
      <c r="UMF810" s="49"/>
      <c r="UMG810" s="49"/>
      <c r="UMH810" s="49"/>
      <c r="UMI810" s="49"/>
      <c r="UMJ810" s="49"/>
      <c r="UMK810" s="49"/>
      <c r="UML810" s="49"/>
      <c r="UMM810" s="49"/>
      <c r="UMN810" s="49"/>
      <c r="UMO810" s="49"/>
      <c r="UMP810" s="49"/>
      <c r="UMQ810" s="49"/>
      <c r="UMR810" s="49"/>
      <c r="UMS810" s="49"/>
      <c r="UMT810" s="49"/>
      <c r="UMU810" s="49"/>
      <c r="UMV810" s="49"/>
      <c r="UMW810" s="49"/>
      <c r="UMX810" s="49"/>
      <c r="UMY810" s="49"/>
      <c r="UMZ810" s="49"/>
      <c r="UNA810" s="49"/>
      <c r="UNB810" s="49"/>
      <c r="UNC810" s="49"/>
      <c r="UND810" s="49"/>
      <c r="UNE810" s="49"/>
      <c r="UNF810" s="49"/>
      <c r="UNG810" s="49"/>
      <c r="UNH810" s="49"/>
      <c r="UNI810" s="49"/>
      <c r="UNJ810" s="49"/>
      <c r="UNK810" s="49"/>
      <c r="UNL810" s="49"/>
      <c r="UNM810" s="49"/>
      <c r="UNN810" s="49"/>
      <c r="UNO810" s="49"/>
      <c r="UNP810" s="49"/>
      <c r="UNQ810" s="49"/>
      <c r="UNR810" s="49"/>
      <c r="UNS810" s="49"/>
      <c r="UNT810" s="49"/>
      <c r="UNU810" s="49"/>
      <c r="UNV810" s="49"/>
      <c r="UNW810" s="49"/>
      <c r="UNX810" s="49"/>
      <c r="UNY810" s="49"/>
      <c r="UNZ810" s="49"/>
      <c r="UOA810" s="49"/>
      <c r="UOB810" s="49"/>
      <c r="UOC810" s="49"/>
      <c r="UOD810" s="49"/>
      <c r="UOE810" s="49"/>
      <c r="UOF810" s="49"/>
      <c r="UOG810" s="49"/>
      <c r="UOH810" s="49"/>
      <c r="UOI810" s="49"/>
      <c r="UOJ810" s="49"/>
      <c r="UOK810" s="49"/>
      <c r="UOL810" s="49"/>
      <c r="UOM810" s="49"/>
      <c r="UON810" s="49"/>
      <c r="UOO810" s="49"/>
      <c r="UOP810" s="49"/>
      <c r="UOQ810" s="49"/>
      <c r="UOR810" s="49"/>
      <c r="UOS810" s="49"/>
      <c r="UOT810" s="49"/>
      <c r="UOU810" s="49"/>
      <c r="UOV810" s="49"/>
      <c r="UOW810" s="49"/>
      <c r="UOX810" s="49"/>
      <c r="UOY810" s="49"/>
      <c r="UOZ810" s="49"/>
      <c r="UPA810" s="49"/>
      <c r="UPB810" s="49"/>
      <c r="UPC810" s="49"/>
      <c r="UPD810" s="49"/>
      <c r="UPE810" s="49"/>
      <c r="UPF810" s="49"/>
      <c r="UPG810" s="49"/>
      <c r="UPH810" s="49"/>
      <c r="UPI810" s="49"/>
      <c r="UPJ810" s="49"/>
      <c r="UPK810" s="49"/>
      <c r="UPL810" s="49"/>
      <c r="UPM810" s="49"/>
      <c r="UPN810" s="49"/>
      <c r="UPO810" s="49"/>
      <c r="UPP810" s="49"/>
      <c r="UPQ810" s="49"/>
      <c r="UPR810" s="49"/>
      <c r="UPS810" s="49"/>
      <c r="UPT810" s="49"/>
      <c r="UPU810" s="49"/>
      <c r="UPV810" s="49"/>
      <c r="UPW810" s="49"/>
      <c r="UPX810" s="49"/>
      <c r="UPY810" s="49"/>
      <c r="UPZ810" s="49"/>
      <c r="UQA810" s="49"/>
      <c r="UQB810" s="49"/>
      <c r="UQC810" s="49"/>
      <c r="UQD810" s="49"/>
      <c r="UQE810" s="49"/>
      <c r="UQF810" s="49"/>
      <c r="UQG810" s="49"/>
      <c r="UQH810" s="49"/>
      <c r="UQI810" s="49"/>
      <c r="UQJ810" s="49"/>
      <c r="UQK810" s="49"/>
      <c r="UQL810" s="49"/>
      <c r="UQM810" s="49"/>
      <c r="UQN810" s="49"/>
      <c r="UQO810" s="49"/>
      <c r="UQP810" s="49"/>
      <c r="UQQ810" s="49"/>
      <c r="UQR810" s="49"/>
      <c r="UQS810" s="49"/>
      <c r="UQT810" s="49"/>
      <c r="UQU810" s="49"/>
      <c r="UQV810" s="49"/>
      <c r="UQW810" s="49"/>
      <c r="UQX810" s="49"/>
      <c r="UQY810" s="49"/>
      <c r="UQZ810" s="49"/>
      <c r="URA810" s="49"/>
      <c r="URB810" s="49"/>
      <c r="URC810" s="49"/>
      <c r="URD810" s="49"/>
      <c r="URE810" s="49"/>
      <c r="URF810" s="49"/>
      <c r="URG810" s="49"/>
      <c r="URH810" s="49"/>
      <c r="URI810" s="49"/>
      <c r="URJ810" s="49"/>
      <c r="URK810" s="49"/>
      <c r="URL810" s="49"/>
      <c r="URM810" s="49"/>
      <c r="URN810" s="49"/>
      <c r="URO810" s="49"/>
      <c r="URP810" s="49"/>
      <c r="URQ810" s="49"/>
      <c r="URR810" s="49"/>
      <c r="URS810" s="49"/>
      <c r="URT810" s="49"/>
      <c r="URU810" s="49"/>
      <c r="URV810" s="49"/>
      <c r="URW810" s="49"/>
      <c r="URX810" s="49"/>
      <c r="URY810" s="49"/>
      <c r="URZ810" s="49"/>
      <c r="USA810" s="49"/>
      <c r="USB810" s="49"/>
      <c r="USC810" s="49"/>
      <c r="USD810" s="49"/>
      <c r="USE810" s="49"/>
      <c r="USF810" s="49"/>
      <c r="USG810" s="49"/>
      <c r="USH810" s="49"/>
      <c r="USI810" s="49"/>
      <c r="USJ810" s="49"/>
      <c r="USK810" s="49"/>
      <c r="USL810" s="49"/>
      <c r="USM810" s="49"/>
      <c r="USN810" s="49"/>
      <c r="USO810" s="49"/>
      <c r="USP810" s="49"/>
      <c r="USQ810" s="49"/>
      <c r="USR810" s="49"/>
      <c r="USS810" s="49"/>
      <c r="UST810" s="49"/>
      <c r="USU810" s="49"/>
      <c r="USV810" s="49"/>
      <c r="USW810" s="49"/>
      <c r="USX810" s="49"/>
      <c r="USY810" s="49"/>
      <c r="USZ810" s="49"/>
      <c r="UTA810" s="49"/>
      <c r="UTB810" s="49"/>
      <c r="UTC810" s="49"/>
      <c r="UTD810" s="49"/>
      <c r="UTE810" s="49"/>
      <c r="UTF810" s="49"/>
      <c r="UTG810" s="49"/>
      <c r="UTH810" s="49"/>
      <c r="UTI810" s="49"/>
      <c r="UTJ810" s="49"/>
      <c r="UTK810" s="49"/>
      <c r="UTL810" s="49"/>
      <c r="UTM810" s="49"/>
      <c r="UTN810" s="49"/>
      <c r="UTO810" s="49"/>
      <c r="UTP810" s="49"/>
      <c r="UTQ810" s="49"/>
      <c r="UTR810" s="49"/>
      <c r="UTS810" s="49"/>
      <c r="UTT810" s="49"/>
      <c r="UTU810" s="49"/>
      <c r="UTV810" s="49"/>
      <c r="UTW810" s="49"/>
      <c r="UTX810" s="49"/>
      <c r="UTY810" s="49"/>
      <c r="UTZ810" s="49"/>
      <c r="UUA810" s="49"/>
      <c r="UUB810" s="49"/>
      <c r="UUC810" s="49"/>
      <c r="UUD810" s="49"/>
      <c r="UUE810" s="49"/>
      <c r="UUF810" s="49"/>
      <c r="UUG810" s="49"/>
      <c r="UUH810" s="49"/>
      <c r="UUI810" s="49"/>
      <c r="UUJ810" s="49"/>
      <c r="UUK810" s="49"/>
      <c r="UUL810" s="49"/>
      <c r="UUM810" s="49"/>
      <c r="UUN810" s="49"/>
      <c r="UUO810" s="49"/>
      <c r="UUP810" s="49"/>
      <c r="UUQ810" s="49"/>
      <c r="UUR810" s="49"/>
      <c r="UUS810" s="49"/>
      <c r="UUT810" s="49"/>
      <c r="UUU810" s="49"/>
      <c r="UUV810" s="49"/>
      <c r="UUW810" s="49"/>
      <c r="UUX810" s="49"/>
      <c r="UUY810" s="49"/>
      <c r="UUZ810" s="49"/>
      <c r="UVA810" s="49"/>
      <c r="UVB810" s="49"/>
      <c r="UVC810" s="49"/>
      <c r="UVD810" s="49"/>
      <c r="UVE810" s="49"/>
      <c r="UVF810" s="49"/>
      <c r="UVG810" s="49"/>
      <c r="UVH810" s="49"/>
      <c r="UVI810" s="49"/>
      <c r="UVJ810" s="49"/>
      <c r="UVK810" s="49"/>
      <c r="UVL810" s="49"/>
      <c r="UVM810" s="49"/>
      <c r="UVN810" s="49"/>
      <c r="UVO810" s="49"/>
      <c r="UVP810" s="49"/>
      <c r="UVQ810" s="49"/>
      <c r="UVR810" s="49"/>
      <c r="UVS810" s="49"/>
      <c r="UVT810" s="49"/>
      <c r="UVU810" s="49"/>
      <c r="UVV810" s="49"/>
      <c r="UVW810" s="49"/>
      <c r="UVX810" s="49"/>
      <c r="UVY810" s="49"/>
      <c r="UVZ810" s="49"/>
      <c r="UWA810" s="49"/>
      <c r="UWB810" s="49"/>
      <c r="UWC810" s="49"/>
      <c r="UWD810" s="49"/>
      <c r="UWE810" s="49"/>
      <c r="UWF810" s="49"/>
      <c r="UWG810" s="49"/>
      <c r="UWH810" s="49"/>
      <c r="UWI810" s="49"/>
      <c r="UWJ810" s="49"/>
      <c r="UWK810" s="49"/>
      <c r="UWL810" s="49"/>
      <c r="UWM810" s="49"/>
      <c r="UWN810" s="49"/>
      <c r="UWO810" s="49"/>
      <c r="UWP810" s="49"/>
      <c r="UWQ810" s="49"/>
      <c r="UWR810" s="49"/>
      <c r="UWS810" s="49"/>
      <c r="UWT810" s="49"/>
      <c r="UWU810" s="49"/>
      <c r="UWV810" s="49"/>
      <c r="UWW810" s="49"/>
      <c r="UWX810" s="49"/>
      <c r="UWY810" s="49"/>
      <c r="UWZ810" s="49"/>
      <c r="UXA810" s="49"/>
      <c r="UXB810" s="49"/>
      <c r="UXC810" s="49"/>
      <c r="UXD810" s="49"/>
      <c r="UXE810" s="49"/>
      <c r="UXF810" s="49"/>
      <c r="UXG810" s="49"/>
      <c r="UXH810" s="49"/>
      <c r="UXI810" s="49"/>
      <c r="UXJ810" s="49"/>
      <c r="UXK810" s="49"/>
      <c r="UXL810" s="49"/>
      <c r="UXM810" s="49"/>
      <c r="UXN810" s="49"/>
      <c r="UXO810" s="49"/>
      <c r="UXP810" s="49"/>
      <c r="UXQ810" s="49"/>
      <c r="UXR810" s="49"/>
      <c r="UXS810" s="49"/>
      <c r="UXT810" s="49"/>
      <c r="UXU810" s="49"/>
      <c r="UXV810" s="49"/>
      <c r="UXW810" s="49"/>
      <c r="UXX810" s="49"/>
      <c r="UXY810" s="49"/>
      <c r="UXZ810" s="49"/>
      <c r="UYA810" s="49"/>
      <c r="UYB810" s="49"/>
      <c r="UYC810" s="49"/>
      <c r="UYD810" s="49"/>
      <c r="UYE810" s="49"/>
      <c r="UYF810" s="49"/>
      <c r="UYG810" s="49"/>
      <c r="UYH810" s="49"/>
      <c r="UYI810" s="49"/>
      <c r="UYJ810" s="49"/>
      <c r="UYK810" s="49"/>
      <c r="UYL810" s="49"/>
      <c r="UYM810" s="49"/>
      <c r="UYN810" s="49"/>
      <c r="UYO810" s="49"/>
      <c r="UYP810" s="49"/>
      <c r="UYQ810" s="49"/>
      <c r="UYR810" s="49"/>
      <c r="UYS810" s="49"/>
      <c r="UYT810" s="49"/>
      <c r="UYU810" s="49"/>
      <c r="UYV810" s="49"/>
      <c r="UYW810" s="49"/>
      <c r="UYX810" s="49"/>
      <c r="UYY810" s="49"/>
      <c r="UYZ810" s="49"/>
      <c r="UZA810" s="49"/>
      <c r="UZB810" s="49"/>
      <c r="UZC810" s="49"/>
      <c r="UZD810" s="49"/>
      <c r="UZE810" s="49"/>
      <c r="UZF810" s="49"/>
      <c r="UZG810" s="49"/>
      <c r="UZH810" s="49"/>
      <c r="UZI810" s="49"/>
      <c r="UZJ810" s="49"/>
      <c r="UZK810" s="49"/>
      <c r="UZL810" s="49"/>
      <c r="UZM810" s="49"/>
      <c r="UZN810" s="49"/>
      <c r="UZO810" s="49"/>
      <c r="UZP810" s="49"/>
      <c r="UZQ810" s="49"/>
      <c r="UZR810" s="49"/>
      <c r="UZS810" s="49"/>
      <c r="UZT810" s="49"/>
      <c r="UZU810" s="49"/>
      <c r="UZV810" s="49"/>
      <c r="UZW810" s="49"/>
      <c r="UZX810" s="49"/>
      <c r="UZY810" s="49"/>
      <c r="UZZ810" s="49"/>
      <c r="VAA810" s="49"/>
      <c r="VAB810" s="49"/>
      <c r="VAC810" s="49"/>
      <c r="VAD810" s="49"/>
      <c r="VAE810" s="49"/>
      <c r="VAF810" s="49"/>
      <c r="VAG810" s="49"/>
      <c r="VAH810" s="49"/>
      <c r="VAI810" s="49"/>
      <c r="VAJ810" s="49"/>
      <c r="VAK810" s="49"/>
      <c r="VAL810" s="49"/>
      <c r="VAM810" s="49"/>
      <c r="VAN810" s="49"/>
      <c r="VAO810" s="49"/>
      <c r="VAP810" s="49"/>
      <c r="VAQ810" s="49"/>
      <c r="VAR810" s="49"/>
      <c r="VAS810" s="49"/>
      <c r="VAT810" s="49"/>
      <c r="VAU810" s="49"/>
      <c r="VAV810" s="49"/>
      <c r="VAW810" s="49"/>
      <c r="VAX810" s="49"/>
      <c r="VAY810" s="49"/>
      <c r="VAZ810" s="49"/>
      <c r="VBA810" s="49"/>
      <c r="VBB810" s="49"/>
      <c r="VBC810" s="49"/>
      <c r="VBD810" s="49"/>
      <c r="VBE810" s="49"/>
      <c r="VBF810" s="49"/>
      <c r="VBG810" s="49"/>
      <c r="VBH810" s="49"/>
      <c r="VBI810" s="49"/>
      <c r="VBJ810" s="49"/>
      <c r="VBK810" s="49"/>
      <c r="VBL810" s="49"/>
      <c r="VBM810" s="49"/>
      <c r="VBN810" s="49"/>
      <c r="VBO810" s="49"/>
      <c r="VBP810" s="49"/>
      <c r="VBQ810" s="49"/>
      <c r="VBR810" s="49"/>
      <c r="VBS810" s="49"/>
      <c r="VBT810" s="49"/>
      <c r="VBU810" s="49"/>
      <c r="VBV810" s="49"/>
      <c r="VBW810" s="49"/>
      <c r="VBX810" s="49"/>
      <c r="VBY810" s="49"/>
      <c r="VBZ810" s="49"/>
      <c r="VCA810" s="49"/>
      <c r="VCB810" s="49"/>
      <c r="VCC810" s="49"/>
      <c r="VCD810" s="49"/>
      <c r="VCE810" s="49"/>
      <c r="VCF810" s="49"/>
      <c r="VCG810" s="49"/>
      <c r="VCH810" s="49"/>
      <c r="VCI810" s="49"/>
      <c r="VCJ810" s="49"/>
      <c r="VCK810" s="49"/>
      <c r="VCL810" s="49"/>
      <c r="VCM810" s="49"/>
      <c r="VCN810" s="49"/>
      <c r="VCO810" s="49"/>
      <c r="VCP810" s="49"/>
      <c r="VCQ810" s="49"/>
      <c r="VCR810" s="49"/>
      <c r="VCS810" s="49"/>
      <c r="VCT810" s="49"/>
      <c r="VCU810" s="49"/>
      <c r="VCV810" s="49"/>
      <c r="VCW810" s="49"/>
      <c r="VCX810" s="49"/>
      <c r="VCY810" s="49"/>
      <c r="VCZ810" s="49"/>
      <c r="VDA810" s="49"/>
      <c r="VDB810" s="49"/>
      <c r="VDC810" s="49"/>
      <c r="VDD810" s="49"/>
      <c r="VDE810" s="49"/>
      <c r="VDF810" s="49"/>
      <c r="VDG810" s="49"/>
      <c r="VDH810" s="49"/>
      <c r="VDI810" s="49"/>
      <c r="VDJ810" s="49"/>
      <c r="VDK810" s="49"/>
      <c r="VDL810" s="49"/>
      <c r="VDM810" s="49"/>
      <c r="VDN810" s="49"/>
      <c r="VDO810" s="49"/>
      <c r="VDP810" s="49"/>
      <c r="VDQ810" s="49"/>
      <c r="VDR810" s="49"/>
      <c r="VDS810" s="49"/>
      <c r="VDT810" s="49"/>
      <c r="VDU810" s="49"/>
      <c r="VDV810" s="49"/>
      <c r="VDW810" s="49"/>
      <c r="VDX810" s="49"/>
      <c r="VDY810" s="49"/>
      <c r="VDZ810" s="49"/>
      <c r="VEA810" s="49"/>
      <c r="VEB810" s="49"/>
      <c r="VEC810" s="49"/>
      <c r="VED810" s="49"/>
      <c r="VEE810" s="49"/>
      <c r="VEF810" s="49"/>
      <c r="VEG810" s="49"/>
      <c r="VEH810" s="49"/>
      <c r="VEI810" s="49"/>
      <c r="VEJ810" s="49"/>
      <c r="VEK810" s="49"/>
      <c r="VEL810" s="49"/>
      <c r="VEM810" s="49"/>
      <c r="VEN810" s="49"/>
      <c r="VEO810" s="49"/>
      <c r="VEP810" s="49"/>
      <c r="VEQ810" s="49"/>
      <c r="VER810" s="49"/>
      <c r="VES810" s="49"/>
      <c r="VET810" s="49"/>
      <c r="VEU810" s="49"/>
      <c r="VEV810" s="49"/>
      <c r="VEW810" s="49"/>
      <c r="VEX810" s="49"/>
      <c r="VEY810" s="49"/>
      <c r="VEZ810" s="49"/>
      <c r="VFA810" s="49"/>
      <c r="VFB810" s="49"/>
      <c r="VFC810" s="49"/>
      <c r="VFD810" s="49"/>
      <c r="VFE810" s="49"/>
      <c r="VFF810" s="49"/>
      <c r="VFG810" s="49"/>
      <c r="VFH810" s="49"/>
      <c r="VFI810" s="49"/>
      <c r="VFJ810" s="49"/>
      <c r="VFK810" s="49"/>
      <c r="VFL810" s="49"/>
      <c r="VFM810" s="49"/>
      <c r="VFN810" s="49"/>
      <c r="VFO810" s="49"/>
      <c r="VFP810" s="49"/>
      <c r="VFQ810" s="49"/>
      <c r="VFR810" s="49"/>
      <c r="VFS810" s="49"/>
      <c r="VFT810" s="49"/>
      <c r="VFU810" s="49"/>
      <c r="VFV810" s="49"/>
      <c r="VFW810" s="49"/>
      <c r="VFX810" s="49"/>
      <c r="VFY810" s="49"/>
      <c r="VFZ810" s="49"/>
      <c r="VGA810" s="49"/>
      <c r="VGB810" s="49"/>
      <c r="VGC810" s="49"/>
      <c r="VGD810" s="49"/>
      <c r="VGE810" s="49"/>
      <c r="VGF810" s="49"/>
      <c r="VGG810" s="49"/>
      <c r="VGH810" s="49"/>
      <c r="VGI810" s="49"/>
      <c r="VGJ810" s="49"/>
      <c r="VGK810" s="49"/>
      <c r="VGL810" s="49"/>
      <c r="VGM810" s="49"/>
      <c r="VGN810" s="49"/>
      <c r="VGO810" s="49"/>
      <c r="VGP810" s="49"/>
      <c r="VGQ810" s="49"/>
      <c r="VGR810" s="49"/>
      <c r="VGS810" s="49"/>
      <c r="VGT810" s="49"/>
      <c r="VGU810" s="49"/>
      <c r="VGV810" s="49"/>
      <c r="VGW810" s="49"/>
      <c r="VGX810" s="49"/>
      <c r="VGY810" s="49"/>
      <c r="VGZ810" s="49"/>
      <c r="VHA810" s="49"/>
      <c r="VHB810" s="49"/>
      <c r="VHC810" s="49"/>
      <c r="VHD810" s="49"/>
      <c r="VHE810" s="49"/>
      <c r="VHF810" s="49"/>
      <c r="VHG810" s="49"/>
      <c r="VHH810" s="49"/>
      <c r="VHI810" s="49"/>
      <c r="VHJ810" s="49"/>
      <c r="VHK810" s="49"/>
      <c r="VHL810" s="49"/>
      <c r="VHM810" s="49"/>
      <c r="VHN810" s="49"/>
      <c r="VHO810" s="49"/>
      <c r="VHP810" s="49"/>
      <c r="VHQ810" s="49"/>
      <c r="VHR810" s="49"/>
      <c r="VHS810" s="49"/>
      <c r="VHT810" s="49"/>
      <c r="VHU810" s="49"/>
      <c r="VHV810" s="49"/>
      <c r="VHW810" s="49"/>
      <c r="VHX810" s="49"/>
      <c r="VHY810" s="49"/>
      <c r="VHZ810" s="49"/>
      <c r="VIA810" s="49"/>
      <c r="VIB810" s="49"/>
      <c r="VIC810" s="49"/>
      <c r="VID810" s="49"/>
      <c r="VIE810" s="49"/>
      <c r="VIF810" s="49"/>
      <c r="VIG810" s="49"/>
      <c r="VIH810" s="49"/>
      <c r="VII810" s="49"/>
      <c r="VIJ810" s="49"/>
      <c r="VIK810" s="49"/>
      <c r="VIL810" s="49"/>
      <c r="VIM810" s="49"/>
      <c r="VIN810" s="49"/>
      <c r="VIO810" s="49"/>
      <c r="VIP810" s="49"/>
      <c r="VIQ810" s="49"/>
      <c r="VIR810" s="49"/>
      <c r="VIS810" s="49"/>
      <c r="VIT810" s="49"/>
      <c r="VIU810" s="49"/>
      <c r="VIV810" s="49"/>
      <c r="VIW810" s="49"/>
      <c r="VIX810" s="49"/>
      <c r="VIY810" s="49"/>
      <c r="VIZ810" s="49"/>
      <c r="VJA810" s="49"/>
      <c r="VJB810" s="49"/>
      <c r="VJC810" s="49"/>
      <c r="VJD810" s="49"/>
      <c r="VJE810" s="49"/>
      <c r="VJF810" s="49"/>
      <c r="VJG810" s="49"/>
      <c r="VJH810" s="49"/>
      <c r="VJI810" s="49"/>
      <c r="VJJ810" s="49"/>
      <c r="VJK810" s="49"/>
      <c r="VJL810" s="49"/>
      <c r="VJM810" s="49"/>
      <c r="VJN810" s="49"/>
      <c r="VJO810" s="49"/>
      <c r="VJP810" s="49"/>
      <c r="VJQ810" s="49"/>
      <c r="VJR810" s="49"/>
      <c r="VJS810" s="49"/>
      <c r="VJT810" s="49"/>
      <c r="VJU810" s="49"/>
      <c r="VJV810" s="49"/>
      <c r="VJW810" s="49"/>
      <c r="VJX810" s="49"/>
      <c r="VJY810" s="49"/>
      <c r="VJZ810" s="49"/>
      <c r="VKA810" s="49"/>
      <c r="VKB810" s="49"/>
      <c r="VKC810" s="49"/>
      <c r="VKD810" s="49"/>
      <c r="VKE810" s="49"/>
      <c r="VKF810" s="49"/>
      <c r="VKG810" s="49"/>
      <c r="VKH810" s="49"/>
      <c r="VKI810" s="49"/>
      <c r="VKJ810" s="49"/>
      <c r="VKK810" s="49"/>
      <c r="VKL810" s="49"/>
      <c r="VKM810" s="49"/>
      <c r="VKN810" s="49"/>
      <c r="VKO810" s="49"/>
      <c r="VKP810" s="49"/>
      <c r="VKQ810" s="49"/>
      <c r="VKR810" s="49"/>
      <c r="VKS810" s="49"/>
      <c r="VKT810" s="49"/>
      <c r="VKU810" s="49"/>
      <c r="VKV810" s="49"/>
      <c r="VKW810" s="49"/>
      <c r="VKX810" s="49"/>
      <c r="VKY810" s="49"/>
      <c r="VKZ810" s="49"/>
      <c r="VLA810" s="49"/>
      <c r="VLB810" s="49"/>
      <c r="VLC810" s="49"/>
      <c r="VLD810" s="49"/>
      <c r="VLE810" s="49"/>
      <c r="VLF810" s="49"/>
      <c r="VLG810" s="49"/>
      <c r="VLH810" s="49"/>
      <c r="VLI810" s="49"/>
      <c r="VLJ810" s="49"/>
      <c r="VLK810" s="49"/>
      <c r="VLL810" s="49"/>
      <c r="VLM810" s="49"/>
      <c r="VLN810" s="49"/>
      <c r="VLO810" s="49"/>
      <c r="VLP810" s="49"/>
      <c r="VLQ810" s="49"/>
      <c r="VLR810" s="49"/>
      <c r="VLS810" s="49"/>
      <c r="VLT810" s="49"/>
      <c r="VLU810" s="49"/>
      <c r="VLV810" s="49"/>
      <c r="VLW810" s="49"/>
      <c r="VLX810" s="49"/>
      <c r="VLY810" s="49"/>
      <c r="VLZ810" s="49"/>
      <c r="VMA810" s="49"/>
      <c r="VMB810" s="49"/>
      <c r="VMC810" s="49"/>
      <c r="VMD810" s="49"/>
      <c r="VME810" s="49"/>
      <c r="VMF810" s="49"/>
      <c r="VMG810" s="49"/>
      <c r="VMH810" s="49"/>
      <c r="VMI810" s="49"/>
      <c r="VMJ810" s="49"/>
      <c r="VMK810" s="49"/>
      <c r="VML810" s="49"/>
      <c r="VMM810" s="49"/>
      <c r="VMN810" s="49"/>
      <c r="VMO810" s="49"/>
      <c r="VMP810" s="49"/>
      <c r="VMQ810" s="49"/>
      <c r="VMR810" s="49"/>
      <c r="VMS810" s="49"/>
      <c r="VMT810" s="49"/>
      <c r="VMU810" s="49"/>
      <c r="VMV810" s="49"/>
      <c r="VMW810" s="49"/>
      <c r="VMX810" s="49"/>
      <c r="VMY810" s="49"/>
      <c r="VMZ810" s="49"/>
      <c r="VNA810" s="49"/>
      <c r="VNB810" s="49"/>
      <c r="VNC810" s="49"/>
      <c r="VND810" s="49"/>
      <c r="VNE810" s="49"/>
      <c r="VNF810" s="49"/>
      <c r="VNG810" s="49"/>
      <c r="VNH810" s="49"/>
      <c r="VNI810" s="49"/>
      <c r="VNJ810" s="49"/>
      <c r="VNK810" s="49"/>
      <c r="VNL810" s="49"/>
      <c r="VNM810" s="49"/>
      <c r="VNN810" s="49"/>
      <c r="VNO810" s="49"/>
      <c r="VNP810" s="49"/>
      <c r="VNQ810" s="49"/>
      <c r="VNR810" s="49"/>
      <c r="VNS810" s="49"/>
      <c r="VNT810" s="49"/>
      <c r="VNU810" s="49"/>
      <c r="VNV810" s="49"/>
      <c r="VNW810" s="49"/>
      <c r="VNX810" s="49"/>
      <c r="VNY810" s="49"/>
      <c r="VNZ810" s="49"/>
      <c r="VOA810" s="49"/>
      <c r="VOB810" s="49"/>
      <c r="VOC810" s="49"/>
      <c r="VOD810" s="49"/>
      <c r="VOE810" s="49"/>
      <c r="VOF810" s="49"/>
      <c r="VOG810" s="49"/>
      <c r="VOH810" s="49"/>
      <c r="VOI810" s="49"/>
      <c r="VOJ810" s="49"/>
      <c r="VOK810" s="49"/>
      <c r="VOL810" s="49"/>
      <c r="VOM810" s="49"/>
      <c r="VON810" s="49"/>
      <c r="VOO810" s="49"/>
      <c r="VOP810" s="49"/>
      <c r="VOQ810" s="49"/>
      <c r="VOR810" s="49"/>
      <c r="VOS810" s="49"/>
      <c r="VOT810" s="49"/>
      <c r="VOU810" s="49"/>
      <c r="VOV810" s="49"/>
      <c r="VOW810" s="49"/>
      <c r="VOX810" s="49"/>
      <c r="VOY810" s="49"/>
      <c r="VOZ810" s="49"/>
      <c r="VPA810" s="49"/>
      <c r="VPB810" s="49"/>
      <c r="VPC810" s="49"/>
      <c r="VPD810" s="49"/>
      <c r="VPE810" s="49"/>
      <c r="VPF810" s="49"/>
      <c r="VPG810" s="49"/>
      <c r="VPH810" s="49"/>
      <c r="VPI810" s="49"/>
      <c r="VPJ810" s="49"/>
      <c r="VPK810" s="49"/>
      <c r="VPL810" s="49"/>
      <c r="VPM810" s="49"/>
      <c r="VPN810" s="49"/>
      <c r="VPO810" s="49"/>
      <c r="VPP810" s="49"/>
      <c r="VPQ810" s="49"/>
      <c r="VPR810" s="49"/>
      <c r="VPS810" s="49"/>
      <c r="VPT810" s="49"/>
      <c r="VPU810" s="49"/>
      <c r="VPV810" s="49"/>
      <c r="VPW810" s="49"/>
      <c r="VPX810" s="49"/>
      <c r="VPY810" s="49"/>
      <c r="VPZ810" s="49"/>
      <c r="VQA810" s="49"/>
      <c r="VQB810" s="49"/>
      <c r="VQC810" s="49"/>
      <c r="VQD810" s="49"/>
      <c r="VQE810" s="49"/>
      <c r="VQF810" s="49"/>
      <c r="VQG810" s="49"/>
      <c r="VQH810" s="49"/>
      <c r="VQI810" s="49"/>
      <c r="VQJ810" s="49"/>
      <c r="VQK810" s="49"/>
      <c r="VQL810" s="49"/>
      <c r="VQM810" s="49"/>
      <c r="VQN810" s="49"/>
      <c r="VQO810" s="49"/>
      <c r="VQP810" s="49"/>
      <c r="VQQ810" s="49"/>
      <c r="VQR810" s="49"/>
      <c r="VQS810" s="49"/>
      <c r="VQT810" s="49"/>
      <c r="VQU810" s="49"/>
      <c r="VQV810" s="49"/>
      <c r="VQW810" s="49"/>
      <c r="VQX810" s="49"/>
      <c r="VQY810" s="49"/>
      <c r="VQZ810" s="49"/>
      <c r="VRA810" s="49"/>
      <c r="VRB810" s="49"/>
      <c r="VRC810" s="49"/>
      <c r="VRD810" s="49"/>
      <c r="VRE810" s="49"/>
      <c r="VRF810" s="49"/>
      <c r="VRG810" s="49"/>
      <c r="VRH810" s="49"/>
      <c r="VRI810" s="49"/>
      <c r="VRJ810" s="49"/>
      <c r="VRK810" s="49"/>
      <c r="VRL810" s="49"/>
      <c r="VRM810" s="49"/>
      <c r="VRN810" s="49"/>
      <c r="VRO810" s="49"/>
      <c r="VRP810" s="49"/>
      <c r="VRQ810" s="49"/>
      <c r="VRR810" s="49"/>
      <c r="VRS810" s="49"/>
      <c r="VRT810" s="49"/>
      <c r="VRU810" s="49"/>
      <c r="VRV810" s="49"/>
      <c r="VRW810" s="49"/>
      <c r="VRX810" s="49"/>
      <c r="VRY810" s="49"/>
      <c r="VRZ810" s="49"/>
      <c r="VSA810" s="49"/>
      <c r="VSB810" s="49"/>
      <c r="VSC810" s="49"/>
      <c r="VSD810" s="49"/>
      <c r="VSE810" s="49"/>
      <c r="VSF810" s="49"/>
      <c r="VSG810" s="49"/>
      <c r="VSH810" s="49"/>
      <c r="VSI810" s="49"/>
      <c r="VSJ810" s="49"/>
      <c r="VSK810" s="49"/>
      <c r="VSL810" s="49"/>
      <c r="VSM810" s="49"/>
      <c r="VSN810" s="49"/>
      <c r="VSO810" s="49"/>
      <c r="VSP810" s="49"/>
      <c r="VSQ810" s="49"/>
      <c r="VSR810" s="49"/>
      <c r="VSS810" s="49"/>
      <c r="VST810" s="49"/>
      <c r="VSU810" s="49"/>
      <c r="VSV810" s="49"/>
      <c r="VSW810" s="49"/>
      <c r="VSX810" s="49"/>
      <c r="VSY810" s="49"/>
      <c r="VSZ810" s="49"/>
      <c r="VTA810" s="49"/>
      <c r="VTB810" s="49"/>
      <c r="VTC810" s="49"/>
      <c r="VTD810" s="49"/>
      <c r="VTE810" s="49"/>
      <c r="VTF810" s="49"/>
      <c r="VTG810" s="49"/>
      <c r="VTH810" s="49"/>
      <c r="VTI810" s="49"/>
      <c r="VTJ810" s="49"/>
      <c r="VTK810" s="49"/>
      <c r="VTL810" s="49"/>
      <c r="VTM810" s="49"/>
      <c r="VTN810" s="49"/>
      <c r="VTO810" s="49"/>
      <c r="VTP810" s="49"/>
      <c r="VTQ810" s="49"/>
      <c r="VTR810" s="49"/>
      <c r="VTS810" s="49"/>
      <c r="VTT810" s="49"/>
      <c r="VTU810" s="49"/>
      <c r="VTV810" s="49"/>
      <c r="VTW810" s="49"/>
      <c r="VTX810" s="49"/>
      <c r="VTY810" s="49"/>
      <c r="VTZ810" s="49"/>
      <c r="VUA810" s="49"/>
      <c r="VUB810" s="49"/>
      <c r="VUC810" s="49"/>
      <c r="VUD810" s="49"/>
      <c r="VUE810" s="49"/>
      <c r="VUF810" s="49"/>
      <c r="VUG810" s="49"/>
      <c r="VUH810" s="49"/>
      <c r="VUI810" s="49"/>
      <c r="VUJ810" s="49"/>
      <c r="VUK810" s="49"/>
      <c r="VUL810" s="49"/>
      <c r="VUM810" s="49"/>
      <c r="VUN810" s="49"/>
      <c r="VUO810" s="49"/>
      <c r="VUP810" s="49"/>
      <c r="VUQ810" s="49"/>
      <c r="VUR810" s="49"/>
      <c r="VUS810" s="49"/>
      <c r="VUT810" s="49"/>
      <c r="VUU810" s="49"/>
      <c r="VUV810" s="49"/>
      <c r="VUW810" s="49"/>
      <c r="VUX810" s="49"/>
      <c r="VUY810" s="49"/>
      <c r="VUZ810" s="49"/>
      <c r="VVA810" s="49"/>
      <c r="VVB810" s="49"/>
      <c r="VVC810" s="49"/>
      <c r="VVD810" s="49"/>
      <c r="VVE810" s="49"/>
      <c r="VVF810" s="49"/>
      <c r="VVG810" s="49"/>
      <c r="VVH810" s="49"/>
      <c r="VVI810" s="49"/>
      <c r="VVJ810" s="49"/>
      <c r="VVK810" s="49"/>
      <c r="VVL810" s="49"/>
      <c r="VVM810" s="49"/>
      <c r="VVN810" s="49"/>
      <c r="VVO810" s="49"/>
      <c r="VVP810" s="49"/>
      <c r="VVQ810" s="49"/>
      <c r="VVR810" s="49"/>
      <c r="VVS810" s="49"/>
      <c r="VVT810" s="49"/>
      <c r="VVU810" s="49"/>
      <c r="VVV810" s="49"/>
      <c r="VVW810" s="49"/>
      <c r="VVX810" s="49"/>
      <c r="VVY810" s="49"/>
      <c r="VVZ810" s="49"/>
      <c r="VWA810" s="49"/>
      <c r="VWB810" s="49"/>
      <c r="VWC810" s="49"/>
      <c r="VWD810" s="49"/>
      <c r="VWE810" s="49"/>
      <c r="VWF810" s="49"/>
      <c r="VWG810" s="49"/>
      <c r="VWH810" s="49"/>
      <c r="VWI810" s="49"/>
      <c r="VWJ810" s="49"/>
      <c r="VWK810" s="49"/>
      <c r="VWL810" s="49"/>
      <c r="VWM810" s="49"/>
      <c r="VWN810" s="49"/>
      <c r="VWO810" s="49"/>
      <c r="VWP810" s="49"/>
      <c r="VWQ810" s="49"/>
      <c r="VWR810" s="49"/>
      <c r="VWS810" s="49"/>
      <c r="VWT810" s="49"/>
      <c r="VWU810" s="49"/>
      <c r="VWV810" s="49"/>
      <c r="VWW810" s="49"/>
      <c r="VWX810" s="49"/>
      <c r="VWY810" s="49"/>
      <c r="VWZ810" s="49"/>
      <c r="VXA810" s="49"/>
      <c r="VXB810" s="49"/>
      <c r="VXC810" s="49"/>
      <c r="VXD810" s="49"/>
      <c r="VXE810" s="49"/>
      <c r="VXF810" s="49"/>
      <c r="VXG810" s="49"/>
      <c r="VXH810" s="49"/>
      <c r="VXI810" s="49"/>
      <c r="VXJ810" s="49"/>
      <c r="VXK810" s="49"/>
      <c r="VXL810" s="49"/>
      <c r="VXM810" s="49"/>
      <c r="VXN810" s="49"/>
      <c r="VXO810" s="49"/>
      <c r="VXP810" s="49"/>
      <c r="VXQ810" s="49"/>
      <c r="VXR810" s="49"/>
      <c r="VXS810" s="49"/>
      <c r="VXT810" s="49"/>
      <c r="VXU810" s="49"/>
      <c r="VXV810" s="49"/>
      <c r="VXW810" s="49"/>
      <c r="VXX810" s="49"/>
      <c r="VXY810" s="49"/>
      <c r="VXZ810" s="49"/>
      <c r="VYA810" s="49"/>
      <c r="VYB810" s="49"/>
      <c r="VYC810" s="49"/>
      <c r="VYD810" s="49"/>
      <c r="VYE810" s="49"/>
      <c r="VYF810" s="49"/>
      <c r="VYG810" s="49"/>
      <c r="VYH810" s="49"/>
      <c r="VYI810" s="49"/>
      <c r="VYJ810" s="49"/>
      <c r="VYK810" s="49"/>
      <c r="VYL810" s="49"/>
      <c r="VYM810" s="49"/>
      <c r="VYN810" s="49"/>
      <c r="VYO810" s="49"/>
      <c r="VYP810" s="49"/>
      <c r="VYQ810" s="49"/>
      <c r="VYR810" s="49"/>
      <c r="VYS810" s="49"/>
      <c r="VYT810" s="49"/>
      <c r="VYU810" s="49"/>
      <c r="VYV810" s="49"/>
      <c r="VYW810" s="49"/>
      <c r="VYX810" s="49"/>
      <c r="VYY810" s="49"/>
      <c r="VYZ810" s="49"/>
      <c r="VZA810" s="49"/>
      <c r="VZB810" s="49"/>
      <c r="VZC810" s="49"/>
      <c r="VZD810" s="49"/>
      <c r="VZE810" s="49"/>
      <c r="VZF810" s="49"/>
      <c r="VZG810" s="49"/>
      <c r="VZH810" s="49"/>
      <c r="VZI810" s="49"/>
      <c r="VZJ810" s="49"/>
      <c r="VZK810" s="49"/>
      <c r="VZL810" s="49"/>
      <c r="VZM810" s="49"/>
      <c r="VZN810" s="49"/>
      <c r="VZO810" s="49"/>
      <c r="VZP810" s="49"/>
      <c r="VZQ810" s="49"/>
      <c r="VZR810" s="49"/>
      <c r="VZS810" s="49"/>
      <c r="VZT810" s="49"/>
      <c r="VZU810" s="49"/>
      <c r="VZV810" s="49"/>
      <c r="VZW810" s="49"/>
      <c r="VZX810" s="49"/>
      <c r="VZY810" s="49"/>
      <c r="VZZ810" s="49"/>
      <c r="WAA810" s="49"/>
      <c r="WAB810" s="49"/>
      <c r="WAC810" s="49"/>
      <c r="WAD810" s="49"/>
      <c r="WAE810" s="49"/>
      <c r="WAF810" s="49"/>
      <c r="WAG810" s="49"/>
      <c r="WAH810" s="49"/>
      <c r="WAI810" s="49"/>
      <c r="WAJ810" s="49"/>
      <c r="WAK810" s="49"/>
      <c r="WAL810" s="49"/>
      <c r="WAM810" s="49"/>
      <c r="WAN810" s="49"/>
      <c r="WAO810" s="49"/>
      <c r="WAP810" s="49"/>
      <c r="WAQ810" s="49"/>
      <c r="WAR810" s="49"/>
      <c r="WAS810" s="49"/>
      <c r="WAT810" s="49"/>
      <c r="WAU810" s="49"/>
      <c r="WAV810" s="49"/>
      <c r="WAW810" s="49"/>
      <c r="WAX810" s="49"/>
      <c r="WAY810" s="49"/>
      <c r="WAZ810" s="49"/>
      <c r="WBA810" s="49"/>
      <c r="WBB810" s="49"/>
      <c r="WBC810" s="49"/>
      <c r="WBD810" s="49"/>
      <c r="WBE810" s="49"/>
      <c r="WBF810" s="49"/>
      <c r="WBG810" s="49"/>
      <c r="WBH810" s="49"/>
      <c r="WBI810" s="49"/>
      <c r="WBJ810" s="49"/>
      <c r="WBK810" s="49"/>
      <c r="WBL810" s="49"/>
      <c r="WBM810" s="49"/>
      <c r="WBN810" s="49"/>
      <c r="WBO810" s="49"/>
      <c r="WBP810" s="49"/>
      <c r="WBQ810" s="49"/>
      <c r="WBR810" s="49"/>
      <c r="WBS810" s="49"/>
      <c r="WBT810" s="49"/>
      <c r="WBU810" s="49"/>
      <c r="WBV810" s="49"/>
      <c r="WBW810" s="49"/>
      <c r="WBX810" s="49"/>
      <c r="WBY810" s="49"/>
      <c r="WBZ810" s="49"/>
      <c r="WCA810" s="49"/>
      <c r="WCB810" s="49"/>
      <c r="WCC810" s="49"/>
      <c r="WCD810" s="49"/>
      <c r="WCE810" s="49"/>
      <c r="WCF810" s="49"/>
      <c r="WCG810" s="49"/>
      <c r="WCH810" s="49"/>
      <c r="WCI810" s="49"/>
      <c r="WCJ810" s="49"/>
      <c r="WCK810" s="49"/>
      <c r="WCL810" s="49"/>
      <c r="WCM810" s="49"/>
      <c r="WCN810" s="49"/>
      <c r="WCO810" s="49"/>
      <c r="WCP810" s="49"/>
      <c r="WCQ810" s="49"/>
      <c r="WCR810" s="49"/>
      <c r="WCS810" s="49"/>
      <c r="WCT810" s="49"/>
      <c r="WCU810" s="49"/>
      <c r="WCV810" s="49"/>
      <c r="WCW810" s="49"/>
      <c r="WCX810" s="49"/>
      <c r="WCY810" s="49"/>
      <c r="WCZ810" s="49"/>
      <c r="WDA810" s="49"/>
      <c r="WDB810" s="49"/>
      <c r="WDC810" s="49"/>
      <c r="WDD810" s="49"/>
      <c r="WDE810" s="49"/>
      <c r="WDF810" s="49"/>
      <c r="WDG810" s="49"/>
      <c r="WDH810" s="49"/>
      <c r="WDI810" s="49"/>
      <c r="WDJ810" s="49"/>
      <c r="WDK810" s="49"/>
      <c r="WDL810" s="49"/>
      <c r="WDM810" s="49"/>
      <c r="WDN810" s="49"/>
      <c r="WDO810" s="49"/>
      <c r="WDP810" s="49"/>
      <c r="WDQ810" s="49"/>
      <c r="WDR810" s="49"/>
      <c r="WDS810" s="49"/>
      <c r="WDT810" s="49"/>
      <c r="WDU810" s="49"/>
      <c r="WDV810" s="49"/>
      <c r="WDW810" s="49"/>
      <c r="WDX810" s="49"/>
      <c r="WDY810" s="49"/>
      <c r="WDZ810" s="49"/>
      <c r="WEA810" s="49"/>
      <c r="WEB810" s="49"/>
      <c r="WEC810" s="49"/>
      <c r="WED810" s="49"/>
      <c r="WEE810" s="49"/>
      <c r="WEF810" s="49"/>
      <c r="WEG810" s="49"/>
      <c r="WEH810" s="49"/>
      <c r="WEI810" s="49"/>
      <c r="WEJ810" s="49"/>
      <c r="WEK810" s="49"/>
      <c r="WEL810" s="49"/>
      <c r="WEM810" s="49"/>
      <c r="WEN810" s="49"/>
      <c r="WEO810" s="49"/>
      <c r="WEP810" s="49"/>
      <c r="WEQ810" s="49"/>
      <c r="WER810" s="49"/>
      <c r="WES810" s="49"/>
      <c r="WET810" s="49"/>
      <c r="WEU810" s="49"/>
      <c r="WEV810" s="49"/>
      <c r="WEW810" s="49"/>
      <c r="WEX810" s="49"/>
      <c r="WEY810" s="49"/>
      <c r="WEZ810" s="49"/>
      <c r="WFA810" s="49"/>
      <c r="WFB810" s="49"/>
      <c r="WFC810" s="49"/>
      <c r="WFD810" s="49"/>
      <c r="WFE810" s="49"/>
      <c r="WFF810" s="49"/>
      <c r="WFG810" s="49"/>
      <c r="WFH810" s="49"/>
      <c r="WFI810" s="49"/>
      <c r="WFJ810" s="49"/>
      <c r="WFK810" s="49"/>
      <c r="WFL810" s="49"/>
      <c r="WFM810" s="49"/>
      <c r="WFN810" s="49"/>
      <c r="WFO810" s="49"/>
      <c r="WFP810" s="49"/>
      <c r="WFQ810" s="49"/>
      <c r="WFR810" s="49"/>
      <c r="WFS810" s="49"/>
      <c r="WFT810" s="49"/>
      <c r="WFU810" s="49"/>
      <c r="WFV810" s="49"/>
      <c r="WFW810" s="49"/>
      <c r="WFX810" s="49"/>
      <c r="WFY810" s="49"/>
      <c r="WFZ810" s="49"/>
      <c r="WGA810" s="49"/>
      <c r="WGB810" s="49"/>
      <c r="WGC810" s="49"/>
      <c r="WGD810" s="49"/>
      <c r="WGE810" s="49"/>
      <c r="WGF810" s="49"/>
      <c r="WGG810" s="49"/>
      <c r="WGH810" s="49"/>
      <c r="WGI810" s="49"/>
      <c r="WGJ810" s="49"/>
      <c r="WGK810" s="49"/>
      <c r="WGL810" s="49"/>
      <c r="WGM810" s="49"/>
      <c r="WGN810" s="49"/>
      <c r="WGO810" s="49"/>
      <c r="WGP810" s="49"/>
      <c r="WGQ810" s="49"/>
      <c r="WGR810" s="49"/>
      <c r="WGS810" s="49"/>
      <c r="WGT810" s="49"/>
      <c r="WGU810" s="49"/>
      <c r="WGV810" s="49"/>
      <c r="WGW810" s="49"/>
      <c r="WGX810" s="49"/>
      <c r="WGY810" s="49"/>
      <c r="WGZ810" s="49"/>
      <c r="WHA810" s="49"/>
      <c r="WHB810" s="49"/>
      <c r="WHC810" s="49"/>
      <c r="WHD810" s="49"/>
      <c r="WHE810" s="49"/>
      <c r="WHF810" s="49"/>
      <c r="WHG810" s="49"/>
      <c r="WHH810" s="49"/>
      <c r="WHI810" s="49"/>
      <c r="WHJ810" s="49"/>
      <c r="WHK810" s="49"/>
      <c r="WHL810" s="49"/>
      <c r="WHM810" s="49"/>
      <c r="WHN810" s="49"/>
      <c r="WHO810" s="49"/>
      <c r="WHP810" s="49"/>
      <c r="WHQ810" s="49"/>
      <c r="WHR810" s="49"/>
      <c r="WHS810" s="49"/>
      <c r="WHT810" s="49"/>
      <c r="WHU810" s="49"/>
      <c r="WHV810" s="49"/>
      <c r="WHW810" s="49"/>
      <c r="WHX810" s="49"/>
      <c r="WHY810" s="49"/>
      <c r="WHZ810" s="49"/>
      <c r="WIA810" s="49"/>
      <c r="WIB810" s="49"/>
      <c r="WIC810" s="49"/>
      <c r="WID810" s="49"/>
      <c r="WIE810" s="49"/>
      <c r="WIF810" s="49"/>
      <c r="WIG810" s="49"/>
      <c r="WIH810" s="49"/>
      <c r="WII810" s="49"/>
      <c r="WIJ810" s="49"/>
      <c r="WIK810" s="49"/>
      <c r="WIL810" s="49"/>
      <c r="WIM810" s="49"/>
      <c r="WIN810" s="49"/>
      <c r="WIO810" s="49"/>
      <c r="WIP810" s="49"/>
      <c r="WIQ810" s="49"/>
      <c r="WIR810" s="49"/>
      <c r="WIS810" s="49"/>
      <c r="WIT810" s="49"/>
      <c r="WIU810" s="49"/>
      <c r="WIV810" s="49"/>
      <c r="WIW810" s="49"/>
      <c r="WIX810" s="49"/>
      <c r="WIY810" s="49"/>
      <c r="WIZ810" s="49"/>
      <c r="WJA810" s="49"/>
      <c r="WJB810" s="49"/>
      <c r="WJC810" s="49"/>
      <c r="WJD810" s="49"/>
      <c r="WJE810" s="49"/>
      <c r="WJF810" s="49"/>
      <c r="WJG810" s="49"/>
      <c r="WJH810" s="49"/>
      <c r="WJI810" s="49"/>
      <c r="WJJ810" s="49"/>
      <c r="WJK810" s="49"/>
      <c r="WJL810" s="49"/>
      <c r="WJM810" s="49"/>
      <c r="WJN810" s="49"/>
      <c r="WJO810" s="49"/>
      <c r="WJP810" s="49"/>
      <c r="WJQ810" s="49"/>
      <c r="WJR810" s="49"/>
      <c r="WJS810" s="49"/>
      <c r="WJT810" s="49"/>
      <c r="WJU810" s="49"/>
      <c r="WJV810" s="49"/>
      <c r="WJW810" s="49"/>
      <c r="WJX810" s="49"/>
      <c r="WJY810" s="49"/>
      <c r="WJZ810" s="49"/>
      <c r="WKA810" s="49"/>
      <c r="WKB810" s="49"/>
      <c r="WKC810" s="49"/>
      <c r="WKD810" s="49"/>
      <c r="WKE810" s="49"/>
      <c r="WKF810" s="49"/>
      <c r="WKG810" s="49"/>
      <c r="WKH810" s="49"/>
      <c r="WKI810" s="49"/>
      <c r="WKJ810" s="49"/>
      <c r="WKK810" s="49"/>
      <c r="WKL810" s="49"/>
      <c r="WKM810" s="49"/>
      <c r="WKN810" s="49"/>
      <c r="WKO810" s="49"/>
      <c r="WKP810" s="49"/>
      <c r="WKQ810" s="49"/>
      <c r="WKR810" s="49"/>
      <c r="WKS810" s="49"/>
      <c r="WKT810" s="49"/>
      <c r="WKU810" s="49"/>
      <c r="WKV810" s="49"/>
      <c r="WKW810" s="49"/>
      <c r="WKX810" s="49"/>
      <c r="WKY810" s="49"/>
      <c r="WKZ810" s="49"/>
      <c r="WLA810" s="49"/>
      <c r="WLB810" s="49"/>
      <c r="WLC810" s="49"/>
      <c r="WLD810" s="49"/>
      <c r="WLE810" s="49"/>
      <c r="WLF810" s="49"/>
      <c r="WLG810" s="49"/>
      <c r="WLH810" s="49"/>
      <c r="WLI810" s="49"/>
      <c r="WLJ810" s="49"/>
      <c r="WLK810" s="49"/>
      <c r="WLL810" s="49"/>
      <c r="WLM810" s="49"/>
      <c r="WLN810" s="49"/>
      <c r="WLO810" s="49"/>
      <c r="WLP810" s="49"/>
      <c r="WLQ810" s="49"/>
      <c r="WLR810" s="49"/>
      <c r="WLS810" s="49"/>
      <c r="WLT810" s="49"/>
      <c r="WLU810" s="49"/>
      <c r="WLV810" s="49"/>
      <c r="WLW810" s="49"/>
      <c r="WLX810" s="49"/>
      <c r="WLY810" s="49"/>
      <c r="WLZ810" s="49"/>
      <c r="WMA810" s="49"/>
      <c r="WMB810" s="49"/>
      <c r="WMC810" s="49"/>
      <c r="WMD810" s="49"/>
      <c r="WME810" s="49"/>
      <c r="WMF810" s="49"/>
      <c r="WMG810" s="49"/>
      <c r="WMH810" s="49"/>
      <c r="WMI810" s="49"/>
      <c r="WMJ810" s="49"/>
      <c r="WMK810" s="49"/>
      <c r="WML810" s="49"/>
      <c r="WMM810" s="49"/>
      <c r="WMN810" s="49"/>
      <c r="WMO810" s="49"/>
      <c r="WMP810" s="49"/>
      <c r="WMQ810" s="49"/>
      <c r="WMR810" s="49"/>
      <c r="WMS810" s="49"/>
      <c r="WMT810" s="49"/>
      <c r="WMU810" s="49"/>
      <c r="WMV810" s="49"/>
      <c r="WMW810" s="49"/>
      <c r="WMX810" s="49"/>
      <c r="WMY810" s="49"/>
      <c r="WMZ810" s="49"/>
      <c r="WNA810" s="49"/>
      <c r="WNB810" s="49"/>
      <c r="WNC810" s="49"/>
      <c r="WND810" s="49"/>
      <c r="WNE810" s="49"/>
      <c r="WNF810" s="49"/>
      <c r="WNG810" s="49"/>
      <c r="WNH810" s="49"/>
      <c r="WNI810" s="49"/>
      <c r="WNJ810" s="49"/>
      <c r="WNK810" s="49"/>
      <c r="WNL810" s="49"/>
      <c r="WNM810" s="49"/>
      <c r="WNN810" s="49"/>
      <c r="WNO810" s="49"/>
      <c r="WNP810" s="49"/>
      <c r="WNQ810" s="49"/>
      <c r="WNR810" s="49"/>
      <c r="WNS810" s="49"/>
      <c r="WNT810" s="49"/>
      <c r="WNU810" s="49"/>
      <c r="WNV810" s="49"/>
      <c r="WNW810" s="49"/>
      <c r="WNX810" s="49"/>
      <c r="WNY810" s="49"/>
      <c r="WNZ810" s="49"/>
      <c r="WOA810" s="49"/>
      <c r="WOB810" s="49"/>
      <c r="WOC810" s="49"/>
      <c r="WOD810" s="49"/>
      <c r="WOE810" s="49"/>
      <c r="WOF810" s="49"/>
      <c r="WOG810" s="49"/>
      <c r="WOH810" s="49"/>
      <c r="WOI810" s="49"/>
      <c r="WOJ810" s="49"/>
      <c r="WOK810" s="49"/>
      <c r="WOL810" s="49"/>
      <c r="WOM810" s="49"/>
      <c r="WON810" s="49"/>
      <c r="WOO810" s="49"/>
      <c r="WOP810" s="49"/>
      <c r="WOQ810" s="49"/>
      <c r="WOR810" s="49"/>
      <c r="WOS810" s="49"/>
      <c r="WOT810" s="49"/>
      <c r="WOU810" s="49"/>
      <c r="WOV810" s="49"/>
      <c r="WOW810" s="49"/>
      <c r="WOX810" s="49"/>
      <c r="WOY810" s="49"/>
      <c r="WOZ810" s="49"/>
      <c r="WPA810" s="49"/>
      <c r="WPB810" s="49"/>
      <c r="WPC810" s="49"/>
      <c r="WPD810" s="49"/>
      <c r="WPE810" s="49"/>
      <c r="WPF810" s="49"/>
      <c r="WPG810" s="49"/>
      <c r="WPH810" s="49"/>
      <c r="WPI810" s="49"/>
      <c r="WPJ810" s="49"/>
      <c r="WPK810" s="49"/>
      <c r="WPL810" s="49"/>
      <c r="WPM810" s="49"/>
      <c r="WPN810" s="49"/>
      <c r="WPO810" s="49"/>
      <c r="WPP810" s="49"/>
      <c r="WPQ810" s="49"/>
      <c r="WPR810" s="49"/>
      <c r="WPS810" s="49"/>
      <c r="WPT810" s="49"/>
      <c r="WPU810" s="49"/>
      <c r="WPV810" s="49"/>
      <c r="WPW810" s="49"/>
      <c r="WPX810" s="49"/>
      <c r="WPY810" s="49"/>
      <c r="WPZ810" s="49"/>
      <c r="WQA810" s="49"/>
      <c r="WQB810" s="49"/>
      <c r="WQC810" s="49"/>
      <c r="WQD810" s="49"/>
      <c r="WQE810" s="49"/>
      <c r="WQF810" s="49"/>
      <c r="WQG810" s="49"/>
      <c r="WQH810" s="49"/>
      <c r="WQI810" s="49"/>
      <c r="WQJ810" s="49"/>
      <c r="WQK810" s="49"/>
      <c r="WQL810" s="49"/>
      <c r="WQM810" s="49"/>
      <c r="WQN810" s="49"/>
      <c r="WQO810" s="49"/>
      <c r="WQP810" s="49"/>
      <c r="WQQ810" s="49"/>
      <c r="WQR810" s="49"/>
      <c r="WQS810" s="49"/>
      <c r="WQT810" s="49"/>
      <c r="WQU810" s="49"/>
      <c r="WQV810" s="49"/>
      <c r="WQW810" s="49"/>
      <c r="WQX810" s="49"/>
      <c r="WQY810" s="49"/>
      <c r="WQZ810" s="49"/>
      <c r="WRA810" s="49"/>
      <c r="WRB810" s="49"/>
      <c r="WRC810" s="49"/>
      <c r="WRD810" s="49"/>
      <c r="WRE810" s="49"/>
      <c r="WRF810" s="49"/>
      <c r="WRG810" s="49"/>
      <c r="WRH810" s="49"/>
      <c r="WRI810" s="49"/>
      <c r="WRJ810" s="49"/>
      <c r="WRK810" s="49"/>
      <c r="WRL810" s="49"/>
      <c r="WRM810" s="49"/>
      <c r="WRN810" s="49"/>
      <c r="WRO810" s="49"/>
      <c r="WRP810" s="49"/>
      <c r="WRQ810" s="49"/>
      <c r="WRR810" s="49"/>
      <c r="WRS810" s="49"/>
      <c r="WRT810" s="49"/>
      <c r="WRU810" s="49"/>
      <c r="WRV810" s="49"/>
      <c r="WRW810" s="49"/>
      <c r="WRX810" s="49"/>
      <c r="WRY810" s="49"/>
      <c r="WRZ810" s="49"/>
      <c r="WSA810" s="49"/>
      <c r="WSB810" s="49"/>
      <c r="WSC810" s="49"/>
      <c r="WSD810" s="49"/>
      <c r="WSE810" s="49"/>
      <c r="WSF810" s="49"/>
      <c r="WSG810" s="49"/>
      <c r="WSH810" s="49"/>
      <c r="WSI810" s="49"/>
      <c r="WSJ810" s="49"/>
      <c r="WSK810" s="49"/>
      <c r="WSL810" s="49"/>
      <c r="WSM810" s="49"/>
      <c r="WSN810" s="49"/>
      <c r="WSO810" s="49"/>
      <c r="WSP810" s="49"/>
      <c r="WSQ810" s="49"/>
      <c r="WSR810" s="49"/>
      <c r="WSS810" s="49"/>
      <c r="WST810" s="49"/>
      <c r="WSU810" s="49"/>
      <c r="WSV810" s="49"/>
      <c r="WSW810" s="49"/>
      <c r="WSX810" s="49"/>
      <c r="WSY810" s="49"/>
      <c r="WSZ810" s="49"/>
      <c r="WTA810" s="49"/>
      <c r="WTB810" s="49"/>
      <c r="WTC810" s="49"/>
      <c r="WTD810" s="49"/>
      <c r="WTE810" s="49"/>
      <c r="WTF810" s="49"/>
      <c r="WTG810" s="49"/>
      <c r="WTH810" s="49"/>
      <c r="WTI810" s="49"/>
      <c r="WTJ810" s="49"/>
      <c r="WTK810" s="49"/>
      <c r="WTL810" s="49"/>
      <c r="WTM810" s="49"/>
      <c r="WTN810" s="49"/>
      <c r="WTO810" s="49"/>
      <c r="WTP810" s="49"/>
      <c r="WTQ810" s="49"/>
      <c r="WTR810" s="49"/>
      <c r="WTS810" s="49"/>
      <c r="WTT810" s="49"/>
      <c r="WTU810" s="49"/>
      <c r="WTV810" s="49"/>
      <c r="WTW810" s="49"/>
      <c r="WTX810" s="49"/>
      <c r="WTY810" s="49"/>
      <c r="WTZ810" s="49"/>
      <c r="WUA810" s="49"/>
      <c r="WUB810" s="49"/>
      <c r="WUC810" s="49"/>
      <c r="WUD810" s="49"/>
      <c r="WUE810" s="49"/>
      <c r="WUF810" s="49"/>
      <c r="WUG810" s="49"/>
      <c r="WUH810" s="49"/>
      <c r="WUI810" s="49"/>
      <c r="WUJ810" s="49"/>
      <c r="WUK810" s="49"/>
      <c r="WUL810" s="49"/>
      <c r="WUM810" s="49"/>
      <c r="WUN810" s="49"/>
      <c r="WUO810" s="49"/>
      <c r="WUP810" s="49"/>
      <c r="WUQ810" s="49"/>
      <c r="WUR810" s="49"/>
      <c r="WUS810" s="49"/>
      <c r="WUT810" s="49"/>
      <c r="WUU810" s="49"/>
      <c r="WUV810" s="49"/>
      <c r="WUW810" s="49"/>
      <c r="WUX810" s="49"/>
      <c r="WUY810" s="49"/>
      <c r="WUZ810" s="49"/>
      <c r="WVA810" s="49"/>
      <c r="WVB810" s="49"/>
      <c r="WVC810" s="49"/>
      <c r="WVD810" s="49"/>
      <c r="WVE810" s="49"/>
      <c r="WVF810" s="49"/>
      <c r="WVG810" s="49"/>
      <c r="WVH810" s="49"/>
      <c r="WVI810" s="49"/>
      <c r="WVJ810" s="49"/>
      <c r="WVK810" s="49"/>
      <c r="WVL810" s="49"/>
      <c r="WVM810" s="49"/>
      <c r="WVN810" s="49"/>
      <c r="WVO810" s="49"/>
      <c r="WVP810" s="49"/>
      <c r="WVQ810" s="49"/>
      <c r="WVR810" s="49"/>
      <c r="WVS810" s="49"/>
      <c r="WVT810" s="49"/>
      <c r="WVU810" s="49"/>
      <c r="WVV810" s="49"/>
      <c r="WVW810" s="49"/>
      <c r="WVX810" s="49"/>
      <c r="WVY810" s="49"/>
      <c r="WVZ810" s="49"/>
      <c r="WWA810" s="49"/>
      <c r="WWB810" s="49"/>
      <c r="WWC810" s="49"/>
      <c r="WWD810" s="49"/>
      <c r="WWE810" s="49"/>
      <c r="WWF810" s="49"/>
      <c r="WWG810" s="49"/>
      <c r="WWH810" s="49"/>
      <c r="WWI810" s="49"/>
      <c r="WWJ810" s="49"/>
      <c r="WWK810" s="49"/>
      <c r="WWL810" s="49"/>
      <c r="WWM810" s="49"/>
      <c r="WWN810" s="49"/>
      <c r="WWO810" s="49"/>
      <c r="WWP810" s="49"/>
      <c r="WWQ810" s="49"/>
      <c r="WWR810" s="49"/>
      <c r="WWS810" s="49"/>
      <c r="WWT810" s="49"/>
      <c r="WWU810" s="49"/>
      <c r="WWV810" s="49"/>
      <c r="WWW810" s="49"/>
      <c r="WWX810" s="49"/>
      <c r="WWY810" s="49"/>
      <c r="WWZ810" s="49"/>
      <c r="WXA810" s="49"/>
      <c r="WXB810" s="49"/>
      <c r="WXC810" s="49"/>
      <c r="WXD810" s="49"/>
      <c r="WXE810" s="49"/>
      <c r="WXF810" s="49"/>
      <c r="WXG810" s="49"/>
      <c r="WXH810" s="49"/>
      <c r="WXI810" s="49"/>
      <c r="WXJ810" s="49"/>
      <c r="WXK810" s="49"/>
      <c r="WXL810" s="49"/>
      <c r="WXM810" s="49"/>
      <c r="WXN810" s="49"/>
      <c r="WXO810" s="49"/>
      <c r="WXP810" s="49"/>
      <c r="WXQ810" s="49"/>
      <c r="WXR810" s="49"/>
      <c r="WXS810" s="49"/>
      <c r="WXT810" s="49"/>
      <c r="WXU810" s="49"/>
      <c r="WXV810" s="49"/>
      <c r="WXW810" s="49"/>
      <c r="WXX810" s="49"/>
      <c r="WXY810" s="49"/>
      <c r="WXZ810" s="49"/>
      <c r="WYA810" s="49"/>
      <c r="WYB810" s="49"/>
      <c r="WYC810" s="49"/>
      <c r="WYD810" s="49"/>
      <c r="WYE810" s="49"/>
      <c r="WYF810" s="49"/>
      <c r="WYG810" s="49"/>
      <c r="WYH810" s="49"/>
      <c r="WYI810" s="49"/>
      <c r="WYJ810" s="49"/>
      <c r="WYK810" s="49"/>
      <c r="WYL810" s="49"/>
      <c r="WYM810" s="49"/>
      <c r="WYN810" s="49"/>
      <c r="WYO810" s="49"/>
      <c r="WYP810" s="49"/>
      <c r="WYQ810" s="49"/>
      <c r="WYR810" s="49"/>
      <c r="WYS810" s="49"/>
      <c r="WYT810" s="49"/>
      <c r="WYU810" s="49"/>
      <c r="WYV810" s="49"/>
      <c r="WYW810" s="49"/>
      <c r="WYX810" s="49"/>
      <c r="WYY810" s="49"/>
      <c r="WYZ810" s="49"/>
      <c r="WZA810" s="49"/>
      <c r="WZB810" s="49"/>
      <c r="WZC810" s="49"/>
      <c r="WZD810" s="49"/>
      <c r="WZE810" s="49"/>
      <c r="WZF810" s="49"/>
      <c r="WZG810" s="49"/>
      <c r="WZH810" s="49"/>
      <c r="WZI810" s="49"/>
      <c r="WZJ810" s="49"/>
      <c r="WZK810" s="49"/>
      <c r="WZL810" s="49"/>
      <c r="WZM810" s="49"/>
      <c r="WZN810" s="49"/>
      <c r="WZO810" s="49"/>
      <c r="WZP810" s="49"/>
      <c r="WZQ810" s="49"/>
      <c r="WZR810" s="49"/>
      <c r="WZS810" s="49"/>
      <c r="WZT810" s="49"/>
      <c r="WZU810" s="49"/>
      <c r="WZV810" s="49"/>
      <c r="WZW810" s="49"/>
      <c r="WZX810" s="49"/>
      <c r="WZY810" s="49"/>
      <c r="WZZ810" s="49"/>
      <c r="XAA810" s="49"/>
      <c r="XAB810" s="49"/>
      <c r="XAC810" s="49"/>
      <c r="XAD810" s="49"/>
      <c r="XAE810" s="49"/>
      <c r="XAF810" s="49"/>
      <c r="XAG810" s="49"/>
      <c r="XAH810" s="49"/>
      <c r="XAI810" s="49"/>
      <c r="XAJ810" s="49"/>
      <c r="XAK810" s="49"/>
      <c r="XAL810" s="49"/>
      <c r="XAM810" s="49"/>
      <c r="XAN810" s="49"/>
      <c r="XAO810" s="49"/>
      <c r="XAP810" s="49"/>
      <c r="XAQ810" s="49"/>
      <c r="XAR810" s="49"/>
      <c r="XAS810" s="49"/>
      <c r="XAT810" s="49"/>
      <c r="XAU810" s="49"/>
      <c r="XAV810" s="49"/>
      <c r="XAW810" s="49"/>
      <c r="XAX810" s="49"/>
      <c r="XAY810" s="49"/>
      <c r="XAZ810" s="49"/>
      <c r="XBA810" s="49"/>
      <c r="XBB810" s="49"/>
      <c r="XBC810" s="49"/>
      <c r="XBD810" s="49"/>
      <c r="XBE810" s="49"/>
      <c r="XBF810" s="49"/>
      <c r="XBG810" s="49"/>
      <c r="XBH810" s="49"/>
      <c r="XBI810" s="49"/>
      <c r="XBJ810" s="49"/>
      <c r="XBK810" s="49"/>
      <c r="XBL810" s="49"/>
      <c r="XBM810" s="49"/>
      <c r="XBN810" s="49"/>
      <c r="XBO810" s="49"/>
      <c r="XBP810" s="49"/>
      <c r="XBQ810" s="49"/>
      <c r="XBR810" s="49"/>
      <c r="XBS810" s="49"/>
      <c r="XBT810" s="49"/>
      <c r="XBU810" s="49"/>
      <c r="XBV810" s="49"/>
      <c r="XBW810" s="49"/>
      <c r="XBX810" s="49"/>
      <c r="XBY810" s="49"/>
      <c r="XBZ810" s="49"/>
      <c r="XCA810" s="49"/>
      <c r="XCB810" s="49"/>
      <c r="XCC810" s="49"/>
      <c r="XCD810" s="49"/>
      <c r="XCE810" s="49"/>
      <c r="XCF810" s="49"/>
      <c r="XCG810" s="49"/>
      <c r="XCH810" s="49"/>
      <c r="XCI810" s="49"/>
      <c r="XCJ810" s="49"/>
      <c r="XCK810" s="49"/>
      <c r="XCL810" s="49"/>
      <c r="XCM810" s="49"/>
      <c r="XCN810" s="49"/>
      <c r="XCO810" s="49"/>
      <c r="XCP810" s="49"/>
      <c r="XCQ810" s="49"/>
      <c r="XCR810" s="49"/>
      <c r="XCS810" s="49"/>
      <c r="XCT810" s="49"/>
      <c r="XCU810" s="49"/>
      <c r="XCV810" s="49"/>
      <c r="XCW810" s="49"/>
      <c r="XCX810" s="49"/>
      <c r="XCY810" s="49"/>
      <c r="XCZ810" s="49"/>
      <c r="XDA810" s="49"/>
      <c r="XDB810" s="49"/>
      <c r="XDC810" s="49"/>
      <c r="XDD810" s="49"/>
      <c r="XDE810" s="49"/>
      <c r="XDF810" s="49"/>
      <c r="XDG810" s="49"/>
      <c r="XDH810" s="49"/>
      <c r="XDI810" s="49"/>
      <c r="XDJ810" s="49"/>
      <c r="XDK810" s="49"/>
      <c r="XDL810" s="49"/>
      <c r="XDM810" s="49"/>
      <c r="XDN810" s="49"/>
      <c r="XDO810" s="49"/>
      <c r="XDP810" s="49"/>
      <c r="XDQ810" s="49"/>
      <c r="XDR810" s="49"/>
      <c r="XDS810" s="49"/>
      <c r="XDT810" s="49"/>
      <c r="XDU810" s="49"/>
      <c r="XDV810" s="49"/>
      <c r="XDW810" s="49"/>
      <c r="XDX810" s="49"/>
      <c r="XDY810" s="49"/>
      <c r="XDZ810" s="49"/>
      <c r="XEA810" s="49"/>
      <c r="XEB810" s="49"/>
      <c r="XEC810" s="49"/>
      <c r="XED810" s="49"/>
      <c r="XEE810" s="49"/>
      <c r="XEF810" s="49"/>
      <c r="XEG810" s="49"/>
      <c r="XEH810" s="49"/>
      <c r="XEI810" s="49"/>
      <c r="XEJ810" s="49"/>
      <c r="XEK810" s="49"/>
      <c r="XEL810" s="49"/>
      <c r="XEM810" s="49"/>
      <c r="XEN810" s="49"/>
      <c r="XEO810" s="49"/>
      <c r="XEP810" s="49"/>
      <c r="XEQ810" s="49"/>
      <c r="XER810" s="49"/>
      <c r="XES810" s="49"/>
      <c r="XET810" s="49"/>
      <c r="XEU810" s="49"/>
      <c r="XEV810" s="49"/>
      <c r="XEW810" s="49"/>
      <c r="XEX810" s="49"/>
      <c r="XEY810" s="49"/>
      <c r="XEZ810" s="49"/>
      <c r="XFA810" s="49"/>
    </row>
    <row r="811" spans="1:16381" s="5" customFormat="1" x14ac:dyDescent="0.2">
      <c r="A811" s="50">
        <v>3113</v>
      </c>
      <c r="B811" s="50">
        <v>5171</v>
      </c>
      <c r="C811" s="151">
        <v>20228000000</v>
      </c>
      <c r="D811" s="6"/>
      <c r="E811" s="73" t="s">
        <v>263</v>
      </c>
      <c r="F811" s="73" t="s">
        <v>276</v>
      </c>
      <c r="G811" s="75"/>
      <c r="H811" s="76">
        <v>4600000</v>
      </c>
      <c r="I811" s="88"/>
      <c r="J811" s="299"/>
    </row>
    <row r="812" spans="1:16381" s="5" customFormat="1" x14ac:dyDescent="0.2">
      <c r="A812" s="50">
        <v>3111</v>
      </c>
      <c r="B812" s="50">
        <v>5171</v>
      </c>
      <c r="C812" s="151">
        <v>20229000000</v>
      </c>
      <c r="D812" s="6"/>
      <c r="E812" s="73" t="s">
        <v>264</v>
      </c>
      <c r="F812" s="73" t="s">
        <v>276</v>
      </c>
      <c r="G812" s="75"/>
      <c r="H812" s="76">
        <v>2000000</v>
      </c>
      <c r="I812" s="88"/>
      <c r="J812" s="299"/>
    </row>
    <row r="813" spans="1:16381" s="5" customFormat="1" x14ac:dyDescent="0.2">
      <c r="A813" s="50">
        <v>3113</v>
      </c>
      <c r="B813" s="50">
        <v>5171</v>
      </c>
      <c r="C813" s="151">
        <v>20231000000</v>
      </c>
      <c r="D813" s="6"/>
      <c r="E813" s="73" t="s">
        <v>265</v>
      </c>
      <c r="F813" s="73" t="s">
        <v>276</v>
      </c>
      <c r="G813" s="75"/>
      <c r="H813" s="76">
        <v>200000</v>
      </c>
      <c r="I813" s="88"/>
      <c r="J813" s="299"/>
    </row>
    <row r="814" spans="1:16381" s="5" customFormat="1" x14ac:dyDescent="0.2">
      <c r="A814" s="50">
        <v>3111</v>
      </c>
      <c r="B814" s="50">
        <v>5171</v>
      </c>
      <c r="C814" s="151">
        <v>20232000000</v>
      </c>
      <c r="D814" s="6"/>
      <c r="E814" s="73" t="s">
        <v>266</v>
      </c>
      <c r="F814" s="73" t="s">
        <v>276</v>
      </c>
      <c r="G814" s="75"/>
      <c r="H814" s="76">
        <v>200000</v>
      </c>
      <c r="I814" s="88"/>
      <c r="J814" s="299"/>
    </row>
    <row r="815" spans="1:16381" s="5" customFormat="1" x14ac:dyDescent="0.2">
      <c r="A815" s="50">
        <v>3111</v>
      </c>
      <c r="B815" s="50">
        <v>6121</v>
      </c>
      <c r="C815" s="151">
        <v>20233000000</v>
      </c>
      <c r="D815" s="6"/>
      <c r="E815" s="73" t="s">
        <v>1240</v>
      </c>
      <c r="F815" s="73" t="s">
        <v>276</v>
      </c>
      <c r="G815" s="75"/>
      <c r="H815" s="76">
        <v>5047040</v>
      </c>
      <c r="I815" s="88"/>
      <c r="J815" s="299"/>
    </row>
    <row r="816" spans="1:16381" s="5" customFormat="1" x14ac:dyDescent="0.2">
      <c r="A816" s="50">
        <v>3113</v>
      </c>
      <c r="B816" s="50">
        <v>6121</v>
      </c>
      <c r="C816" s="151">
        <v>20234000000</v>
      </c>
      <c r="D816" s="6"/>
      <c r="E816" s="73" t="s">
        <v>267</v>
      </c>
      <c r="F816" s="73" t="s">
        <v>276</v>
      </c>
      <c r="G816" s="75"/>
      <c r="H816" s="76">
        <v>2668161</v>
      </c>
      <c r="I816" s="88"/>
      <c r="J816" s="299"/>
    </row>
    <row r="817" spans="1:10" s="5" customFormat="1" x14ac:dyDescent="0.2">
      <c r="A817" s="50">
        <v>3111</v>
      </c>
      <c r="B817" s="50">
        <v>6121</v>
      </c>
      <c r="C817" s="151">
        <v>20769000000</v>
      </c>
      <c r="D817" s="6"/>
      <c r="E817" s="74" t="s">
        <v>272</v>
      </c>
      <c r="F817" s="73" t="s">
        <v>276</v>
      </c>
      <c r="G817" s="75"/>
      <c r="H817" s="76">
        <v>750000</v>
      </c>
      <c r="I817" s="88"/>
      <c r="J817" s="299"/>
    </row>
    <row r="818" spans="1:10" s="5" customFormat="1" x14ac:dyDescent="0.2">
      <c r="A818" s="50">
        <v>3113</v>
      </c>
      <c r="B818" s="50">
        <v>6121</v>
      </c>
      <c r="C818" s="151">
        <v>20770000000</v>
      </c>
      <c r="D818" s="6"/>
      <c r="E818" s="74" t="s">
        <v>273</v>
      </c>
      <c r="F818" s="73" t="s">
        <v>276</v>
      </c>
      <c r="G818" s="75"/>
      <c r="H818" s="76">
        <v>750000</v>
      </c>
      <c r="I818" s="88"/>
      <c r="J818" s="299"/>
    </row>
    <row r="819" spans="1:10" s="11" customFormat="1" x14ac:dyDescent="0.2">
      <c r="A819"/>
      <c r="B819"/>
      <c r="C819"/>
      <c r="D819" s="36"/>
      <c r="E819" s="73" t="s">
        <v>9</v>
      </c>
      <c r="F819" s="73" t="s">
        <v>276</v>
      </c>
      <c r="G819" s="65"/>
      <c r="H819" s="63">
        <v>3884799</v>
      </c>
      <c r="I819" s="76"/>
      <c r="J819" s="299" t="s">
        <v>763</v>
      </c>
    </row>
    <row r="820" spans="1:10" s="11" customFormat="1" ht="15" x14ac:dyDescent="0.2">
      <c r="A820"/>
      <c r="B820"/>
      <c r="C820"/>
      <c r="D820" s="36"/>
      <c r="E820" s="156" t="s">
        <v>26</v>
      </c>
      <c r="F820" s="37"/>
      <c r="G820" s="180">
        <f>SUM(H821:H825)</f>
        <v>3000000</v>
      </c>
      <c r="H820" s="37"/>
      <c r="I820" s="76"/>
      <c r="J820" s="301"/>
    </row>
    <row r="821" spans="1:10" s="5" customFormat="1" x14ac:dyDescent="0.2">
      <c r="A821" s="50">
        <v>3311</v>
      </c>
      <c r="B821" s="50">
        <v>5171</v>
      </c>
      <c r="C821" s="151">
        <v>20230000000</v>
      </c>
      <c r="D821" s="6"/>
      <c r="E821" s="73" t="s">
        <v>1244</v>
      </c>
      <c r="F821" s="73" t="s">
        <v>276</v>
      </c>
      <c r="G821" s="75"/>
      <c r="H821" s="76">
        <v>300000</v>
      </c>
      <c r="I821" s="88"/>
      <c r="J821" s="299"/>
    </row>
    <row r="822" spans="1:10" s="5" customFormat="1" x14ac:dyDescent="0.2">
      <c r="A822" s="50">
        <v>3315</v>
      </c>
      <c r="B822" s="50">
        <v>5171</v>
      </c>
      <c r="C822" s="151">
        <v>20558000000</v>
      </c>
      <c r="D822" s="6"/>
      <c r="E822" s="74" t="s">
        <v>1241</v>
      </c>
      <c r="F822" s="73" t="s">
        <v>276</v>
      </c>
      <c r="G822" s="75"/>
      <c r="H822" s="76">
        <v>500000</v>
      </c>
      <c r="I822" s="88"/>
      <c r="J822" s="299"/>
    </row>
    <row r="823" spans="1:10" s="5" customFormat="1" x14ac:dyDescent="0.2">
      <c r="A823" s="50">
        <v>3315</v>
      </c>
      <c r="B823" s="50">
        <v>5171</v>
      </c>
      <c r="C823" s="151">
        <v>20819000000</v>
      </c>
      <c r="D823" s="6"/>
      <c r="E823" s="73" t="s">
        <v>1242</v>
      </c>
      <c r="F823" s="73" t="s">
        <v>276</v>
      </c>
      <c r="G823" s="75"/>
      <c r="H823" s="76">
        <v>600000</v>
      </c>
      <c r="I823" s="88"/>
      <c r="J823" s="299"/>
    </row>
    <row r="824" spans="1:10" s="5" customFormat="1" x14ac:dyDescent="0.2">
      <c r="A824" s="50">
        <v>3315</v>
      </c>
      <c r="B824" s="50">
        <v>5171</v>
      </c>
      <c r="C824" s="151"/>
      <c r="D824" s="6"/>
      <c r="E824" s="73" t="s">
        <v>1243</v>
      </c>
      <c r="F824" s="73" t="s">
        <v>276</v>
      </c>
      <c r="G824" s="75"/>
      <c r="H824" s="76">
        <v>100000</v>
      </c>
      <c r="I824" s="88"/>
      <c r="J824" s="299"/>
    </row>
    <row r="825" spans="1:10" s="11" customFormat="1" x14ac:dyDescent="0.2">
      <c r="A825"/>
      <c r="B825"/>
      <c r="C825" s="5"/>
      <c r="E825" s="73" t="s">
        <v>9</v>
      </c>
      <c r="F825" s="29"/>
      <c r="G825" s="29"/>
      <c r="H825" s="76">
        <v>1500000</v>
      </c>
      <c r="I825" s="76"/>
      <c r="J825" s="299" t="s">
        <v>759</v>
      </c>
    </row>
    <row r="826" spans="1:10" s="11" customFormat="1" ht="15" x14ac:dyDescent="0.2">
      <c r="A826"/>
      <c r="B826"/>
      <c r="C826"/>
      <c r="D826" s="36"/>
      <c r="E826" s="156" t="s">
        <v>180</v>
      </c>
      <c r="F826" s="37"/>
      <c r="G826" s="180">
        <f>SUM(H827)</f>
        <v>500000</v>
      </c>
      <c r="H826" s="37"/>
      <c r="I826" s="76"/>
      <c r="J826" s="299"/>
    </row>
    <row r="827" spans="1:10" s="11" customFormat="1" x14ac:dyDescent="0.2">
      <c r="A827"/>
      <c r="B827"/>
      <c r="C827"/>
      <c r="D827" s="36"/>
      <c r="E827" s="73" t="s">
        <v>9</v>
      </c>
      <c r="F827" s="73" t="s">
        <v>276</v>
      </c>
      <c r="G827" s="65"/>
      <c r="H827" s="63">
        <v>500000</v>
      </c>
      <c r="I827" s="76"/>
      <c r="J827" s="299" t="s">
        <v>764</v>
      </c>
    </row>
    <row r="828" spans="1:10" s="11" customFormat="1" ht="15" x14ac:dyDescent="0.2">
      <c r="A828" s="66"/>
      <c r="B828" s="66"/>
      <c r="C828" s="66"/>
      <c r="D828" s="36"/>
      <c r="E828" s="156" t="s">
        <v>750</v>
      </c>
      <c r="F828" s="37"/>
      <c r="G828" s="180">
        <f>SUM(H829:H834)</f>
        <v>6000000</v>
      </c>
      <c r="H828" s="37"/>
      <c r="I828" s="76"/>
      <c r="J828" s="299"/>
    </row>
    <row r="829" spans="1:10" s="66" customFormat="1" x14ac:dyDescent="0.2">
      <c r="A829" s="73">
        <v>2143</v>
      </c>
      <c r="B829" s="73">
        <v>5171</v>
      </c>
      <c r="C829" s="143">
        <v>20308000000</v>
      </c>
      <c r="D829" s="6"/>
      <c r="E829" s="110" t="s">
        <v>1246</v>
      </c>
      <c r="F829" s="74" t="s">
        <v>309</v>
      </c>
      <c r="G829" s="86"/>
      <c r="H829" s="97">
        <v>2400000</v>
      </c>
      <c r="I829" s="18"/>
      <c r="J829" s="300"/>
    </row>
    <row r="830" spans="1:10" s="66" customFormat="1" x14ac:dyDescent="0.2">
      <c r="A830" s="73">
        <v>3412</v>
      </c>
      <c r="B830" s="73">
        <v>5171</v>
      </c>
      <c r="C830" s="143">
        <v>20309000000</v>
      </c>
      <c r="D830" s="6"/>
      <c r="E830" s="110" t="s">
        <v>725</v>
      </c>
      <c r="F830" s="74" t="s">
        <v>309</v>
      </c>
      <c r="G830" s="86"/>
      <c r="H830" s="97">
        <v>700000</v>
      </c>
      <c r="I830" s="18"/>
      <c r="J830" s="300"/>
    </row>
    <row r="831" spans="1:10" s="66" customFormat="1" x14ac:dyDescent="0.2">
      <c r="A831" s="73">
        <v>2143</v>
      </c>
      <c r="B831" s="73">
        <v>5171</v>
      </c>
      <c r="C831" s="143">
        <v>20310000000</v>
      </c>
      <c r="D831" s="6"/>
      <c r="E831" s="110" t="s">
        <v>726</v>
      </c>
      <c r="F831" s="74" t="s">
        <v>309</v>
      </c>
      <c r="G831" s="86"/>
      <c r="H831" s="97">
        <v>1700000</v>
      </c>
      <c r="I831" s="18"/>
      <c r="J831" s="300"/>
    </row>
    <row r="832" spans="1:10" s="66" customFormat="1" x14ac:dyDescent="0.2">
      <c r="A832" s="73">
        <v>2143</v>
      </c>
      <c r="B832" s="73">
        <v>5171</v>
      </c>
      <c r="C832" s="143">
        <v>20311000000</v>
      </c>
      <c r="D832" s="6"/>
      <c r="E832" s="110" t="s">
        <v>727</v>
      </c>
      <c r="F832" s="74" t="s">
        <v>309</v>
      </c>
      <c r="G832" s="86"/>
      <c r="H832" s="97">
        <v>500000</v>
      </c>
      <c r="I832" s="18"/>
      <c r="J832" s="300"/>
    </row>
    <row r="833" spans="1:10" s="66" customFormat="1" x14ac:dyDescent="0.2">
      <c r="A833" s="73">
        <v>3412</v>
      </c>
      <c r="B833" s="73">
        <v>5171</v>
      </c>
      <c r="C833" s="143">
        <v>20313000000</v>
      </c>
      <c r="D833" s="6"/>
      <c r="E833" s="110" t="s">
        <v>1245</v>
      </c>
      <c r="F833" s="74" t="s">
        <v>309</v>
      </c>
      <c r="G833" s="86"/>
      <c r="H833" s="97">
        <v>150000</v>
      </c>
      <c r="I833" s="18"/>
      <c r="J833" s="300"/>
    </row>
    <row r="834" spans="1:10" s="11" customFormat="1" x14ac:dyDescent="0.2">
      <c r="A834" s="66"/>
      <c r="B834" s="66"/>
      <c r="C834" s="66"/>
      <c r="D834" s="36"/>
      <c r="E834" s="73" t="s">
        <v>9</v>
      </c>
      <c r="F834" s="73"/>
      <c r="G834" s="65"/>
      <c r="H834" s="63">
        <v>550000</v>
      </c>
      <c r="I834" s="76"/>
      <c r="J834" s="299" t="s">
        <v>761</v>
      </c>
    </row>
    <row r="835" spans="1:10" s="11" customFormat="1" ht="15" x14ac:dyDescent="0.2">
      <c r="A835"/>
      <c r="B835"/>
      <c r="C835"/>
      <c r="D835" s="36"/>
      <c r="E835" s="156" t="s">
        <v>27</v>
      </c>
      <c r="F835" s="37"/>
      <c r="G835" s="126">
        <f>SUM(H836:H843)</f>
        <v>62000000</v>
      </c>
      <c r="H835" s="37"/>
      <c r="I835" s="76"/>
      <c r="J835" s="299"/>
    </row>
    <row r="836" spans="1:10" s="5" customFormat="1" x14ac:dyDescent="0.2">
      <c r="A836" s="53">
        <v>2212</v>
      </c>
      <c r="B836" s="53">
        <v>5171</v>
      </c>
      <c r="C836" s="143">
        <v>20062000000</v>
      </c>
      <c r="D836" s="6"/>
      <c r="E836" s="73" t="s">
        <v>291</v>
      </c>
      <c r="F836" s="74" t="s">
        <v>309</v>
      </c>
      <c r="G836" s="75"/>
      <c r="H836" s="76">
        <v>13700000</v>
      </c>
      <c r="I836" s="88"/>
      <c r="J836" s="299"/>
    </row>
    <row r="837" spans="1:10" s="5" customFormat="1" x14ac:dyDescent="0.2">
      <c r="A837" s="53">
        <v>2212</v>
      </c>
      <c r="B837" s="53">
        <v>5171</v>
      </c>
      <c r="C837" s="143">
        <v>20063000000</v>
      </c>
      <c r="D837" s="6"/>
      <c r="E837" s="73" t="s">
        <v>292</v>
      </c>
      <c r="F837" s="74" t="s">
        <v>309</v>
      </c>
      <c r="G837" s="75"/>
      <c r="H837" s="76">
        <v>13700000</v>
      </c>
      <c r="I837" s="88"/>
      <c r="J837" s="299"/>
    </row>
    <row r="838" spans="1:10" s="5" customFormat="1" x14ac:dyDescent="0.2">
      <c r="A838" s="53">
        <v>2212</v>
      </c>
      <c r="B838" s="53">
        <v>5171</v>
      </c>
      <c r="C838" s="143">
        <v>20074000000</v>
      </c>
      <c r="D838" s="6"/>
      <c r="E838" s="73" t="s">
        <v>293</v>
      </c>
      <c r="F838" s="74" t="s">
        <v>309</v>
      </c>
      <c r="G838" s="75"/>
      <c r="H838" s="76">
        <v>20000000</v>
      </c>
      <c r="I838" s="88"/>
      <c r="J838" s="299"/>
    </row>
    <row r="839" spans="1:10" s="5" customFormat="1" x14ac:dyDescent="0.2">
      <c r="A839" s="53">
        <v>2212</v>
      </c>
      <c r="B839" s="53">
        <v>5171</v>
      </c>
      <c r="C839" s="143">
        <v>20078000000</v>
      </c>
      <c r="D839" s="6"/>
      <c r="E839" s="73" t="s">
        <v>294</v>
      </c>
      <c r="F839" s="74" t="s">
        <v>309</v>
      </c>
      <c r="G839" s="75"/>
      <c r="H839" s="76">
        <v>500000</v>
      </c>
      <c r="I839" s="88"/>
      <c r="J839" s="299"/>
    </row>
    <row r="840" spans="1:10" s="5" customFormat="1" x14ac:dyDescent="0.2">
      <c r="A840" s="53">
        <v>2212</v>
      </c>
      <c r="B840" s="53">
        <v>5171</v>
      </c>
      <c r="C840" s="143">
        <v>20870000000</v>
      </c>
      <c r="D840" s="6"/>
      <c r="E840" s="73" t="s">
        <v>302</v>
      </c>
      <c r="F840" s="74" t="s">
        <v>309</v>
      </c>
      <c r="G840" s="75"/>
      <c r="H840" s="76">
        <v>8500000</v>
      </c>
      <c r="I840" s="88"/>
      <c r="J840" s="299"/>
    </row>
    <row r="841" spans="1:10" s="5" customFormat="1" x14ac:dyDescent="0.2">
      <c r="A841" s="53">
        <v>2212</v>
      </c>
      <c r="B841" s="53">
        <v>5171</v>
      </c>
      <c r="C841" s="143">
        <v>20871000000</v>
      </c>
      <c r="D841" s="6"/>
      <c r="E841" s="73" t="s">
        <v>303</v>
      </c>
      <c r="F841" s="74" t="s">
        <v>309</v>
      </c>
      <c r="G841" s="75"/>
      <c r="H841" s="76">
        <v>4000000</v>
      </c>
      <c r="I841" s="88"/>
      <c r="J841" s="299"/>
    </row>
    <row r="842" spans="1:10" s="5" customFormat="1" x14ac:dyDescent="0.2">
      <c r="A842" s="53">
        <v>2212</v>
      </c>
      <c r="B842" s="53">
        <v>5171</v>
      </c>
      <c r="C842" s="143">
        <v>20080000000</v>
      </c>
      <c r="D842" s="6"/>
      <c r="E842" s="73" t="s">
        <v>296</v>
      </c>
      <c r="F842" s="74" t="s">
        <v>309</v>
      </c>
      <c r="G842" s="75"/>
      <c r="H842" s="76">
        <v>200000</v>
      </c>
      <c r="I842" s="88"/>
      <c r="J842" s="299"/>
    </row>
    <row r="843" spans="1:10" s="11" customFormat="1" x14ac:dyDescent="0.2">
      <c r="A843"/>
      <c r="B843"/>
      <c r="C843"/>
      <c r="D843" s="36"/>
      <c r="E843" s="73" t="s">
        <v>9</v>
      </c>
      <c r="F843" s="73"/>
      <c r="G843" s="65"/>
      <c r="H843" s="63">
        <v>1400000</v>
      </c>
      <c r="I843" s="76"/>
      <c r="J843" s="299" t="s">
        <v>762</v>
      </c>
    </row>
    <row r="844" spans="1:10" s="11" customFormat="1" ht="15" x14ac:dyDescent="0.2">
      <c r="A844"/>
      <c r="B844"/>
      <c r="C844"/>
      <c r="D844" s="36"/>
      <c r="E844" s="156" t="s">
        <v>28</v>
      </c>
      <c r="F844" s="37"/>
      <c r="G844" s="126">
        <f>SUM(H845)</f>
        <v>1000000</v>
      </c>
      <c r="H844" s="37"/>
      <c r="I844" s="76"/>
      <c r="J844" s="299"/>
    </row>
    <row r="845" spans="1:10" s="11" customFormat="1" x14ac:dyDescent="0.2">
      <c r="A845"/>
      <c r="B845"/>
      <c r="C845"/>
      <c r="D845" s="36"/>
      <c r="E845" s="73" t="s">
        <v>9</v>
      </c>
      <c r="F845" s="74" t="s">
        <v>743</v>
      </c>
      <c r="G845" s="181"/>
      <c r="H845" s="63">
        <v>1000000</v>
      </c>
      <c r="I845" s="76"/>
      <c r="J845" s="299" t="s">
        <v>761</v>
      </c>
    </row>
    <row r="846" spans="1:10" s="11" customFormat="1" ht="15" x14ac:dyDescent="0.2">
      <c r="A846" s="7"/>
      <c r="B846" s="7"/>
      <c r="C846" s="7"/>
      <c r="D846" s="294"/>
      <c r="E846" s="156" t="s">
        <v>54</v>
      </c>
      <c r="F846" s="37"/>
      <c r="G846" s="126">
        <f>SUM(H847:H850)</f>
        <v>10000000</v>
      </c>
      <c r="H846" s="37"/>
      <c r="I846" s="76"/>
      <c r="J846" s="299"/>
    </row>
    <row r="847" spans="1:10" s="66" customFormat="1" x14ac:dyDescent="0.2">
      <c r="A847" s="73">
        <v>2212</v>
      </c>
      <c r="B847" s="73">
        <v>6130</v>
      </c>
      <c r="C847" s="143">
        <v>20865000000</v>
      </c>
      <c r="D847" s="6"/>
      <c r="E847" s="73" t="s">
        <v>241</v>
      </c>
      <c r="F847" s="74" t="s">
        <v>242</v>
      </c>
      <c r="G847" s="86"/>
      <c r="H847" s="54">
        <v>3500000</v>
      </c>
      <c r="I847" s="18"/>
      <c r="J847" s="300"/>
    </row>
    <row r="848" spans="1:10" s="66" customFormat="1" x14ac:dyDescent="0.2">
      <c r="A848" s="73">
        <v>3612</v>
      </c>
      <c r="B848" s="73">
        <v>6121</v>
      </c>
      <c r="C848" s="143">
        <v>20217000000</v>
      </c>
      <c r="D848" s="6"/>
      <c r="E848" s="73" t="s">
        <v>250</v>
      </c>
      <c r="F848" s="73" t="s">
        <v>252</v>
      </c>
      <c r="G848" s="86"/>
      <c r="H848" s="76">
        <v>1285000</v>
      </c>
      <c r="I848" s="18"/>
      <c r="J848" s="300"/>
    </row>
    <row r="849" spans="1:10" s="66" customFormat="1" x14ac:dyDescent="0.2">
      <c r="A849" s="73">
        <v>2212</v>
      </c>
      <c r="B849" s="73">
        <v>6130</v>
      </c>
      <c r="C849" s="143">
        <v>20219000000</v>
      </c>
      <c r="D849" s="6"/>
      <c r="E849" s="73" t="s">
        <v>241</v>
      </c>
      <c r="F849" s="73" t="s">
        <v>276</v>
      </c>
      <c r="G849" s="86"/>
      <c r="H849" s="76">
        <v>1000000</v>
      </c>
      <c r="I849" s="18"/>
      <c r="J849" s="300"/>
    </row>
    <row r="850" spans="1:10" s="11" customFormat="1" x14ac:dyDescent="0.2">
      <c r="A850"/>
      <c r="B850"/>
      <c r="C850"/>
      <c r="D850" s="36"/>
      <c r="E850" s="73" t="s">
        <v>9</v>
      </c>
      <c r="F850" s="74" t="s">
        <v>744</v>
      </c>
      <c r="G850" s="65"/>
      <c r="H850" s="63">
        <v>4215000</v>
      </c>
      <c r="I850" s="76"/>
      <c r="J850" s="299" t="s">
        <v>760</v>
      </c>
    </row>
    <row r="851" spans="1:10" s="11" customFormat="1" ht="15" x14ac:dyDescent="0.2">
      <c r="A851"/>
      <c r="B851"/>
      <c r="C851"/>
      <c r="D851" s="36"/>
      <c r="E851" s="156" t="s">
        <v>181</v>
      </c>
      <c r="F851" s="37"/>
      <c r="G851" s="126">
        <f>SUM(H852)</f>
        <v>1000000</v>
      </c>
      <c r="H851" s="37"/>
      <c r="I851" s="76"/>
      <c r="J851" s="299"/>
    </row>
    <row r="852" spans="1:10" s="11" customFormat="1" x14ac:dyDescent="0.2">
      <c r="A852" s="5"/>
      <c r="B852" s="5"/>
      <c r="C852" s="5"/>
      <c r="E852" s="73" t="s">
        <v>9</v>
      </c>
      <c r="F852" s="74" t="s">
        <v>745</v>
      </c>
      <c r="G852" s="29"/>
      <c r="H852" s="63">
        <v>1000000</v>
      </c>
      <c r="I852" s="76"/>
      <c r="J852" s="299"/>
    </row>
    <row r="853" spans="1:10" s="11" customFormat="1" ht="15" x14ac:dyDescent="0.2">
      <c r="A853"/>
      <c r="B853"/>
      <c r="C853"/>
      <c r="D853" s="36"/>
      <c r="E853" s="156" t="s">
        <v>55</v>
      </c>
      <c r="F853" s="37"/>
      <c r="G853" s="126">
        <f>SUM(H854:H854)</f>
        <v>5000000</v>
      </c>
      <c r="H853" s="37"/>
      <c r="I853" s="76"/>
      <c r="J853" s="299"/>
    </row>
    <row r="854" spans="1:10" s="11" customFormat="1" x14ac:dyDescent="0.2">
      <c r="A854" s="5"/>
      <c r="B854" s="5"/>
      <c r="C854" s="5"/>
      <c r="E854" s="73" t="s">
        <v>9</v>
      </c>
      <c r="F854" s="74" t="s">
        <v>744</v>
      </c>
      <c r="G854" s="65"/>
      <c r="H854" s="63">
        <v>5000000</v>
      </c>
      <c r="I854" s="76"/>
      <c r="J854" s="299" t="s">
        <v>759</v>
      </c>
    </row>
    <row r="855" spans="1:10" s="11" customFormat="1" ht="15" x14ac:dyDescent="0.2">
      <c r="A855" s="5"/>
      <c r="B855" s="5"/>
      <c r="C855" s="5"/>
      <c r="E855" s="156" t="s">
        <v>672</v>
      </c>
      <c r="F855" s="37"/>
      <c r="G855" s="126">
        <f>SUM(H856:H860)</f>
        <v>2000000</v>
      </c>
      <c r="H855" s="37"/>
      <c r="I855" s="76"/>
      <c r="J855" s="299"/>
    </row>
    <row r="856" spans="1:10" s="5" customFormat="1" x14ac:dyDescent="0.2">
      <c r="A856" s="50">
        <v>6171</v>
      </c>
      <c r="B856" s="50">
        <v>5171</v>
      </c>
      <c r="C856" s="151">
        <v>20407000000</v>
      </c>
      <c r="D856" s="6"/>
      <c r="E856" s="74" t="s">
        <v>270</v>
      </c>
      <c r="F856" s="73" t="s">
        <v>276</v>
      </c>
      <c r="G856" s="75"/>
      <c r="H856" s="76">
        <v>600000</v>
      </c>
      <c r="I856" s="88"/>
      <c r="J856" s="299"/>
    </row>
    <row r="857" spans="1:10" s="5" customFormat="1" x14ac:dyDescent="0.2">
      <c r="A857" s="50">
        <v>6171</v>
      </c>
      <c r="B857" s="50">
        <v>5171</v>
      </c>
      <c r="C857" s="151">
        <v>20408000000</v>
      </c>
      <c r="D857" s="6"/>
      <c r="E857" s="74" t="s">
        <v>1247</v>
      </c>
      <c r="F857" s="73" t="s">
        <v>276</v>
      </c>
      <c r="G857" s="75"/>
      <c r="H857" s="76">
        <v>150000</v>
      </c>
      <c r="I857" s="88"/>
      <c r="J857" s="299"/>
    </row>
    <row r="858" spans="1:10" s="5" customFormat="1" x14ac:dyDescent="0.2">
      <c r="A858" s="50">
        <v>3529</v>
      </c>
      <c r="B858" s="50">
        <v>5171</v>
      </c>
      <c r="C858" s="151">
        <v>20771000000</v>
      </c>
      <c r="D858" s="6"/>
      <c r="E858" s="74" t="s">
        <v>274</v>
      </c>
      <c r="F858" s="73" t="s">
        <v>276</v>
      </c>
      <c r="G858" s="75"/>
      <c r="H858" s="76">
        <v>50000</v>
      </c>
      <c r="I858" s="88"/>
      <c r="J858" s="299"/>
    </row>
    <row r="859" spans="1:10" s="5" customFormat="1" x14ac:dyDescent="0.2">
      <c r="A859" s="50">
        <v>3612</v>
      </c>
      <c r="B859" s="50">
        <v>6121</v>
      </c>
      <c r="C859" s="151">
        <v>20856000000</v>
      </c>
      <c r="D859" s="6"/>
      <c r="E859" s="73" t="s">
        <v>275</v>
      </c>
      <c r="F859" s="73" t="s">
        <v>276</v>
      </c>
      <c r="G859" s="75"/>
      <c r="H859" s="76">
        <v>750000</v>
      </c>
      <c r="I859" s="88"/>
      <c r="J859" s="299"/>
    </row>
    <row r="860" spans="1:10" s="11" customFormat="1" x14ac:dyDescent="0.2">
      <c r="A860" s="5"/>
      <c r="B860" s="5"/>
      <c r="C860" s="5"/>
      <c r="E860" s="73" t="s">
        <v>9</v>
      </c>
      <c r="F860" s="73" t="s">
        <v>276</v>
      </c>
      <c r="G860" s="29"/>
      <c r="H860" s="63">
        <v>450000</v>
      </c>
      <c r="I860" s="76"/>
      <c r="J860" s="299"/>
    </row>
    <row r="861" spans="1:10" s="11" customFormat="1" ht="12.6" customHeight="1" x14ac:dyDescent="0.2">
      <c r="A861" s="70"/>
      <c r="B861" s="70"/>
      <c r="C861" s="70"/>
      <c r="E861" s="156" t="s">
        <v>673</v>
      </c>
      <c r="F861" s="37"/>
      <c r="G861" s="126">
        <f>SUM(H862:H864)</f>
        <v>10000000</v>
      </c>
      <c r="H861" s="37"/>
      <c r="I861" s="76"/>
      <c r="J861" s="299"/>
    </row>
    <row r="862" spans="1:10" s="11" customFormat="1" ht="12.6" customHeight="1" x14ac:dyDescent="0.2">
      <c r="A862" s="70"/>
      <c r="B862" s="70"/>
      <c r="C862" s="70"/>
      <c r="E862" s="73" t="s">
        <v>9</v>
      </c>
      <c r="F862" s="73" t="s">
        <v>56</v>
      </c>
      <c r="G862" s="29"/>
      <c r="H862" s="54">
        <v>10000000</v>
      </c>
      <c r="I862" s="76"/>
      <c r="J862" s="299" t="s">
        <v>759</v>
      </c>
    </row>
    <row r="863" spans="1:10" s="11" customFormat="1" ht="12.6" customHeight="1" x14ac:dyDescent="0.2">
      <c r="A863" s="70"/>
      <c r="B863" s="70"/>
      <c r="C863" s="70"/>
      <c r="E863" s="73"/>
      <c r="F863" s="29"/>
      <c r="G863" s="29"/>
      <c r="H863" s="63"/>
      <c r="I863" s="76"/>
      <c r="J863" s="43"/>
    </row>
    <row r="864" spans="1:10" s="11" customFormat="1" ht="20.25" x14ac:dyDescent="0.3">
      <c r="A864"/>
      <c r="B864"/>
      <c r="C864"/>
      <c r="D864" s="36"/>
      <c r="E864" s="119" t="s">
        <v>53</v>
      </c>
      <c r="F864" s="120"/>
      <c r="G864" s="155">
        <f>SUM(G865:G879)</f>
        <v>19000000</v>
      </c>
      <c r="H864" s="122"/>
      <c r="I864" s="76"/>
      <c r="J864" s="43"/>
    </row>
    <row r="865" spans="1:10" s="11" customFormat="1" ht="15" x14ac:dyDescent="0.2">
      <c r="A865"/>
      <c r="B865"/>
      <c r="C865"/>
      <c r="D865" s="36"/>
      <c r="E865" s="156" t="s">
        <v>45</v>
      </c>
      <c r="F865" s="37"/>
      <c r="G865" s="182">
        <v>800000</v>
      </c>
      <c r="H865" s="37"/>
      <c r="I865" s="76"/>
      <c r="J865" s="43"/>
    </row>
    <row r="866" spans="1:10" s="11" customFormat="1" x14ac:dyDescent="0.2">
      <c r="A866"/>
      <c r="B866"/>
      <c r="C866"/>
      <c r="D866" s="36"/>
      <c r="E866" s="73" t="s">
        <v>179</v>
      </c>
      <c r="F866" s="73"/>
      <c r="G866" s="183"/>
      <c r="H866" s="54">
        <v>800000</v>
      </c>
      <c r="I866" s="76"/>
      <c r="J866" s="43"/>
    </row>
    <row r="867" spans="1:10" s="11" customFormat="1" ht="15" x14ac:dyDescent="0.2">
      <c r="A867"/>
      <c r="B867"/>
      <c r="C867"/>
      <c r="D867" s="36"/>
      <c r="E867" s="156" t="s">
        <v>46</v>
      </c>
      <c r="F867" s="156"/>
      <c r="G867" s="184">
        <v>300000</v>
      </c>
      <c r="H867" s="156"/>
      <c r="I867" s="76"/>
      <c r="J867" s="43"/>
    </row>
    <row r="868" spans="1:10" s="11" customFormat="1" x14ac:dyDescent="0.2">
      <c r="A868"/>
      <c r="B868"/>
      <c r="C868"/>
      <c r="D868" s="36"/>
      <c r="E868" s="73" t="s">
        <v>179</v>
      </c>
      <c r="F868" s="73"/>
      <c r="G868" s="183"/>
      <c r="H868" s="54">
        <v>300000</v>
      </c>
      <c r="I868" s="76"/>
      <c r="J868" s="43"/>
    </row>
    <row r="869" spans="1:10" s="11" customFormat="1" ht="15" x14ac:dyDescent="0.2">
      <c r="A869"/>
      <c r="B869"/>
      <c r="C869"/>
      <c r="D869" s="36"/>
      <c r="E869" s="156" t="s">
        <v>47</v>
      </c>
      <c r="F869" s="156"/>
      <c r="G869" s="184">
        <f>SUM(H870)</f>
        <v>100000</v>
      </c>
      <c r="H869" s="156"/>
      <c r="I869" s="76"/>
      <c r="J869" s="43"/>
    </row>
    <row r="870" spans="1:10" s="11" customFormat="1" x14ac:dyDescent="0.2">
      <c r="A870"/>
      <c r="B870"/>
      <c r="C870"/>
      <c r="D870" s="36"/>
      <c r="E870" s="73" t="s">
        <v>179</v>
      </c>
      <c r="F870" s="73"/>
      <c r="G870" s="183"/>
      <c r="H870" s="54">
        <v>100000</v>
      </c>
      <c r="I870" s="76"/>
      <c r="J870" s="43"/>
    </row>
    <row r="871" spans="1:10" s="11" customFormat="1" ht="15" x14ac:dyDescent="0.2">
      <c r="A871"/>
      <c r="B871"/>
      <c r="C871"/>
      <c r="D871" s="36"/>
      <c r="E871" s="156" t="s">
        <v>48</v>
      </c>
      <c r="F871" s="156"/>
      <c r="G871" s="184">
        <f>SUM(H872)</f>
        <v>1000000</v>
      </c>
      <c r="H871" s="156"/>
      <c r="I871" s="76"/>
      <c r="J871" s="43"/>
    </row>
    <row r="872" spans="1:10" s="11" customFormat="1" ht="15" x14ac:dyDescent="0.2">
      <c r="A872"/>
      <c r="B872"/>
      <c r="C872"/>
      <c r="D872" s="36"/>
      <c r="E872" s="73" t="s">
        <v>179</v>
      </c>
      <c r="F872" s="30"/>
      <c r="G872" s="183"/>
      <c r="H872" s="54">
        <v>1000000</v>
      </c>
      <c r="I872" s="76"/>
      <c r="J872" s="43"/>
    </row>
    <row r="873" spans="1:10" s="11" customFormat="1" ht="15" x14ac:dyDescent="0.2">
      <c r="A873"/>
      <c r="B873"/>
      <c r="C873"/>
      <c r="D873" s="36"/>
      <c r="E873" s="156" t="s">
        <v>49</v>
      </c>
      <c r="F873" s="156"/>
      <c r="G873" s="184">
        <f>SUM(H874)</f>
        <v>800000</v>
      </c>
      <c r="H873" s="156"/>
      <c r="I873" s="76"/>
      <c r="J873" s="43"/>
    </row>
    <row r="874" spans="1:10" s="11" customFormat="1" x14ac:dyDescent="0.2">
      <c r="A874"/>
      <c r="B874"/>
      <c r="C874"/>
      <c r="D874" s="36"/>
      <c r="E874" s="73" t="s">
        <v>179</v>
      </c>
      <c r="F874" s="73"/>
      <c r="G874" s="183"/>
      <c r="H874" s="54">
        <v>800000</v>
      </c>
      <c r="I874" s="76"/>
      <c r="J874" s="43"/>
    </row>
    <row r="875" spans="1:10" s="11" customFormat="1" ht="15" x14ac:dyDescent="0.2">
      <c r="A875" s="5"/>
      <c r="B875" s="5"/>
      <c r="C875" s="5"/>
      <c r="E875" s="156" t="s">
        <v>50</v>
      </c>
      <c r="F875" s="156"/>
      <c r="G875" s="184">
        <f>SUM(H876)</f>
        <v>1000000</v>
      </c>
      <c r="H875" s="156"/>
      <c r="I875" s="76"/>
      <c r="J875" s="43"/>
    </row>
    <row r="876" spans="1:10" s="11" customFormat="1" ht="15" x14ac:dyDescent="0.2">
      <c r="A876"/>
      <c r="B876"/>
      <c r="C876"/>
      <c r="D876" s="36"/>
      <c r="E876" s="73" t="s">
        <v>179</v>
      </c>
      <c r="F876" s="30"/>
      <c r="G876" s="183"/>
      <c r="H876" s="54">
        <v>1000000</v>
      </c>
      <c r="I876" s="76"/>
      <c r="J876" s="43"/>
    </row>
    <row r="877" spans="1:10" s="11" customFormat="1" ht="15" x14ac:dyDescent="0.2">
      <c r="A877"/>
      <c r="B877"/>
      <c r="C877"/>
      <c r="D877" s="36"/>
      <c r="E877" s="156" t="s">
        <v>51</v>
      </c>
      <c r="F877" s="156"/>
      <c r="G877" s="184">
        <f>SUM(H878)</f>
        <v>10000000</v>
      </c>
      <c r="H877" s="156"/>
      <c r="I877" s="76"/>
      <c r="J877" s="43"/>
    </row>
    <row r="878" spans="1:10" s="11" customFormat="1" x14ac:dyDescent="0.2">
      <c r="A878"/>
      <c r="B878"/>
      <c r="C878"/>
      <c r="D878" s="36"/>
      <c r="E878" s="73" t="s">
        <v>179</v>
      </c>
      <c r="F878" s="73"/>
      <c r="G878" s="183"/>
      <c r="H878" s="54">
        <v>10000000</v>
      </c>
      <c r="I878" s="76"/>
      <c r="J878" s="43"/>
    </row>
    <row r="879" spans="1:10" s="11" customFormat="1" ht="15" x14ac:dyDescent="0.2">
      <c r="A879"/>
      <c r="B879"/>
      <c r="C879"/>
      <c r="D879" s="36"/>
      <c r="E879" s="156" t="s">
        <v>52</v>
      </c>
      <c r="F879" s="156"/>
      <c r="G879" s="184">
        <f>SUM(H880)</f>
        <v>5000000</v>
      </c>
      <c r="H879" s="156"/>
      <c r="I879" s="76"/>
      <c r="J879" s="43"/>
    </row>
    <row r="880" spans="1:10" s="11" customFormat="1" ht="15" x14ac:dyDescent="0.2">
      <c r="A880"/>
      <c r="B880"/>
      <c r="C880"/>
      <c r="D880" s="36"/>
      <c r="E880" s="73" t="s">
        <v>1109</v>
      </c>
      <c r="F880" s="30"/>
      <c r="G880" s="30"/>
      <c r="H880" s="54">
        <v>5000000</v>
      </c>
      <c r="I880" s="76"/>
      <c r="J880" s="43"/>
    </row>
    <row r="881" spans="1:10" s="11" customFormat="1" ht="15" x14ac:dyDescent="0.2">
      <c r="A881"/>
      <c r="B881"/>
      <c r="C881"/>
      <c r="D881" s="36"/>
      <c r="E881" s="30"/>
      <c r="F881" s="30"/>
      <c r="G881" s="30"/>
      <c r="H881" s="30"/>
      <c r="I881" s="76"/>
      <c r="J881" s="43"/>
    </row>
    <row r="882" spans="1:10" s="11" customFormat="1" ht="20.25" x14ac:dyDescent="0.3">
      <c r="A882" s="32"/>
      <c r="B882" s="32"/>
      <c r="C882" s="32"/>
      <c r="D882" s="32"/>
      <c r="E882" s="119" t="s">
        <v>162</v>
      </c>
      <c r="F882" s="120"/>
      <c r="G882" s="155">
        <f>SUM(G883:G893)</f>
        <v>254838722</v>
      </c>
      <c r="H882" s="122"/>
      <c r="I882" s="76"/>
      <c r="J882" s="43"/>
    </row>
    <row r="883" spans="1:10" s="11" customFormat="1" ht="15" x14ac:dyDescent="0.2">
      <c r="A883" s="21" t="s">
        <v>86</v>
      </c>
      <c r="B883" s="21" t="s">
        <v>87</v>
      </c>
      <c r="C883" s="148" t="s">
        <v>88</v>
      </c>
      <c r="D883" s="32"/>
      <c r="E883" s="156" t="s">
        <v>37</v>
      </c>
      <c r="F883" s="156"/>
      <c r="G883" s="182">
        <f>SUM(H884:H885)</f>
        <v>175000000</v>
      </c>
      <c r="H883" s="156"/>
      <c r="I883" s="76"/>
      <c r="J883" s="43"/>
    </row>
    <row r="884" spans="1:10" s="5" customFormat="1" x14ac:dyDescent="0.2">
      <c r="A884" s="22">
        <v>6310</v>
      </c>
      <c r="B884" s="22">
        <v>5149</v>
      </c>
      <c r="C884" s="143">
        <v>20140000000</v>
      </c>
      <c r="D884" s="6"/>
      <c r="E884" s="73" t="s">
        <v>61</v>
      </c>
      <c r="F884" s="74" t="s">
        <v>56</v>
      </c>
      <c r="G884" s="75"/>
      <c r="H884" s="63">
        <f>10500000000/100</f>
        <v>105000000</v>
      </c>
      <c r="I884" s="88"/>
      <c r="J884" s="43"/>
    </row>
    <row r="885" spans="1:10" s="11" customFormat="1" x14ac:dyDescent="0.2">
      <c r="A885" s="22">
        <v>0</v>
      </c>
      <c r="B885" s="22">
        <v>8128</v>
      </c>
      <c r="C885" s="143">
        <v>19503000000</v>
      </c>
      <c r="D885" s="6"/>
      <c r="E885" s="73" t="s">
        <v>1115</v>
      </c>
      <c r="F885" s="74" t="s">
        <v>56</v>
      </c>
      <c r="G885" s="76">
        <v>0</v>
      </c>
      <c r="H885" s="54">
        <v>70000000</v>
      </c>
      <c r="I885" s="76"/>
      <c r="J885" s="43"/>
    </row>
    <row r="886" spans="1:10" s="11" customFormat="1" ht="15" x14ac:dyDescent="0.2">
      <c r="A886" s="21" t="s">
        <v>86</v>
      </c>
      <c r="B886" s="21" t="s">
        <v>87</v>
      </c>
      <c r="C886" s="148" t="s">
        <v>88</v>
      </c>
      <c r="D886" s="32"/>
      <c r="E886" s="156" t="s">
        <v>38</v>
      </c>
      <c r="F886" s="156"/>
      <c r="G886" s="182">
        <f>SUM(H887:H893)</f>
        <v>79838722</v>
      </c>
      <c r="H886" s="156"/>
      <c r="I886" s="76"/>
      <c r="J886" s="43"/>
    </row>
    <row r="887" spans="1:10" s="5" customFormat="1" x14ac:dyDescent="0.2">
      <c r="A887" s="22">
        <v>6310</v>
      </c>
      <c r="B887" s="22">
        <v>5141</v>
      </c>
      <c r="C887" s="143">
        <v>20854000000</v>
      </c>
      <c r="D887" s="6"/>
      <c r="E887" s="73" t="s">
        <v>89</v>
      </c>
      <c r="F887" s="74" t="s">
        <v>56</v>
      </c>
      <c r="G887" s="75"/>
      <c r="H887" s="54">
        <f>2100000000/100</f>
        <v>21000000</v>
      </c>
      <c r="I887" s="88"/>
      <c r="J887" s="43"/>
    </row>
    <row r="888" spans="1:10" s="5" customFormat="1" x14ac:dyDescent="0.2">
      <c r="A888" s="22">
        <v>6310</v>
      </c>
      <c r="B888" s="22">
        <v>5141</v>
      </c>
      <c r="C888" s="143">
        <v>20141000000</v>
      </c>
      <c r="D888" s="6"/>
      <c r="E888" s="73" t="s">
        <v>62</v>
      </c>
      <c r="F888" s="74" t="s">
        <v>56</v>
      </c>
      <c r="G888" s="75"/>
      <c r="H888" s="63">
        <f>240000000/100</f>
        <v>2400000</v>
      </c>
      <c r="I888" s="88"/>
      <c r="J888" s="43"/>
    </row>
    <row r="889" spans="1:10" s="5" customFormat="1" x14ac:dyDescent="0.2">
      <c r="A889" s="22">
        <v>6310</v>
      </c>
      <c r="B889" s="22">
        <v>5141</v>
      </c>
      <c r="C889" s="143">
        <v>20142000000</v>
      </c>
      <c r="D889" s="6"/>
      <c r="E889" s="73" t="s">
        <v>63</v>
      </c>
      <c r="F889" s="74" t="s">
        <v>56</v>
      </c>
      <c r="G889" s="75"/>
      <c r="H889" s="63">
        <f>10000000/100</f>
        <v>100000</v>
      </c>
      <c r="I889" s="88"/>
      <c r="J889" s="43"/>
    </row>
    <row r="890" spans="1:10" s="5" customFormat="1" x14ac:dyDescent="0.2">
      <c r="A890" s="22">
        <v>6310</v>
      </c>
      <c r="B890" s="22">
        <v>5141</v>
      </c>
      <c r="C890" s="143">
        <v>20144000000</v>
      </c>
      <c r="D890" s="6"/>
      <c r="E890" s="73" t="s">
        <v>64</v>
      </c>
      <c r="F890" s="74" t="s">
        <v>56</v>
      </c>
      <c r="G890" s="75"/>
      <c r="H890" s="63">
        <f>90000000/100</f>
        <v>900000</v>
      </c>
      <c r="I890" s="88"/>
      <c r="J890" s="43"/>
    </row>
    <row r="891" spans="1:10" s="11" customFormat="1" x14ac:dyDescent="0.2">
      <c r="A891" s="22">
        <v>0</v>
      </c>
      <c r="B891" s="22">
        <v>8114</v>
      </c>
      <c r="C891" s="143">
        <v>19504000000</v>
      </c>
      <c r="D891" s="6"/>
      <c r="E891" s="73" t="s">
        <v>155</v>
      </c>
      <c r="F891" s="74" t="s">
        <v>56</v>
      </c>
      <c r="G891" s="76">
        <v>0</v>
      </c>
      <c r="H891" s="63">
        <v>24378722</v>
      </c>
      <c r="I891" s="76"/>
      <c r="J891" s="43"/>
    </row>
    <row r="892" spans="1:10" s="11" customFormat="1" x14ac:dyDescent="0.2">
      <c r="A892" s="22">
        <v>0</v>
      </c>
      <c r="B892" s="22">
        <v>8114</v>
      </c>
      <c r="C892" s="143">
        <v>19519000000</v>
      </c>
      <c r="D892" s="6"/>
      <c r="E892" s="73" t="s">
        <v>156</v>
      </c>
      <c r="F892" s="74" t="s">
        <v>56</v>
      </c>
      <c r="G892" s="76"/>
      <c r="H892" s="63">
        <v>30000000</v>
      </c>
      <c r="I892" s="76"/>
      <c r="J892" s="43"/>
    </row>
    <row r="893" spans="1:10" s="11" customFormat="1" x14ac:dyDescent="0.2">
      <c r="A893" s="22">
        <v>0</v>
      </c>
      <c r="B893" s="22">
        <v>8124</v>
      </c>
      <c r="C893" s="143">
        <v>19502000000</v>
      </c>
      <c r="D893" s="6"/>
      <c r="E893" s="73" t="s">
        <v>157</v>
      </c>
      <c r="F893" s="74" t="s">
        <v>56</v>
      </c>
      <c r="G893" s="76">
        <v>0</v>
      </c>
      <c r="H893" s="63">
        <v>1060000</v>
      </c>
      <c r="I893" s="76"/>
      <c r="J893" s="43"/>
    </row>
    <row r="894" spans="1:10" s="11" customFormat="1" ht="20.25" x14ac:dyDescent="0.3">
      <c r="E894" s="119" t="s">
        <v>44</v>
      </c>
      <c r="F894" s="120"/>
      <c r="G894" s="155">
        <f>SUM(H895)</f>
        <v>0</v>
      </c>
      <c r="H894" s="122"/>
      <c r="I894" s="76"/>
      <c r="J894" s="43"/>
    </row>
    <row r="895" spans="1:10" s="11" customFormat="1" x14ac:dyDescent="0.2">
      <c r="E895" s="74"/>
      <c r="F895" s="74"/>
      <c r="G895" s="76"/>
      <c r="H895" s="54">
        <v>0</v>
      </c>
      <c r="I895" s="76"/>
      <c r="J895" s="43"/>
    </row>
    <row r="896" spans="1:10" s="11" customFormat="1" x14ac:dyDescent="0.2">
      <c r="E896" s="19"/>
      <c r="F896" s="8"/>
      <c r="G896" s="9"/>
      <c r="H896" s="10"/>
      <c r="I896" s="9"/>
    </row>
    <row r="897" spans="4:9" s="137" customFormat="1" ht="15.75" x14ac:dyDescent="0.25">
      <c r="E897" s="134" t="s">
        <v>765</v>
      </c>
      <c r="F897" s="134"/>
      <c r="G897" s="138"/>
      <c r="H897" s="138">
        <f>H862+H860+H854+H852+H845+H843+H827+H825+H819+G157+H62</f>
        <v>45715746</v>
      </c>
      <c r="I897" s="139"/>
    </row>
    <row r="898" spans="4:9" s="135" customFormat="1" ht="15" x14ac:dyDescent="0.2">
      <c r="D898" s="295"/>
    </row>
    <row r="899" spans="4:9" s="135" customFormat="1" ht="15.75" x14ac:dyDescent="0.25">
      <c r="D899" s="295"/>
      <c r="E899" s="136" t="s">
        <v>767</v>
      </c>
      <c r="F899" s="136"/>
      <c r="G899" s="140"/>
      <c r="H899" s="140">
        <v>56000000</v>
      </c>
    </row>
    <row r="900" spans="4:9" s="135" customFormat="1" ht="15" x14ac:dyDescent="0.2">
      <c r="D900" s="295"/>
    </row>
  </sheetData>
  <pageMargins left="0.7" right="0.7" top="0.78740157499999996" bottom="0.78740157499999996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I266"/>
  <sheetViews>
    <sheetView topLeftCell="D1" zoomScale="115" zoomScaleNormal="115" workbookViewId="0">
      <selection activeCell="D1" sqref="D1"/>
    </sheetView>
  </sheetViews>
  <sheetFormatPr defaultRowHeight="12.75" x14ac:dyDescent="0.2"/>
  <cols>
    <col min="1" max="1" width="0.140625" hidden="1" customWidth="1"/>
    <col min="2" max="2" width="8.85546875" hidden="1" customWidth="1"/>
    <col min="3" max="3" width="13.5703125" hidden="1" customWidth="1"/>
    <col min="4" max="4" width="7" style="36" customWidth="1"/>
    <col min="5" max="5" width="66.7109375" customWidth="1"/>
    <col min="6" max="6" width="20.7109375" customWidth="1"/>
    <col min="7" max="7" width="17.42578125" customWidth="1"/>
    <col min="8" max="8" width="15.5703125" customWidth="1"/>
    <col min="9" max="9" width="14.7109375" style="70" customWidth="1"/>
    <col min="10" max="10" width="15.140625" customWidth="1"/>
    <col min="11" max="11" width="22.85546875" customWidth="1"/>
  </cols>
  <sheetData>
    <row r="1" spans="1:9" s="104" customFormat="1" ht="27" customHeight="1" x14ac:dyDescent="0.25">
      <c r="C1" s="282"/>
      <c r="D1" s="327"/>
      <c r="E1" s="187" t="s">
        <v>1105</v>
      </c>
      <c r="F1" s="108"/>
      <c r="G1" s="108"/>
      <c r="I1" s="108"/>
    </row>
    <row r="3" spans="1:9" s="66" customFormat="1" ht="15" x14ac:dyDescent="0.2">
      <c r="D3" s="36"/>
      <c r="E3" s="156" t="s">
        <v>6</v>
      </c>
      <c r="F3" s="130"/>
      <c r="G3" s="329">
        <f>SUM(G4:G49)</f>
        <v>46700000</v>
      </c>
      <c r="H3" s="165"/>
      <c r="I3" s="69"/>
    </row>
    <row r="4" spans="1:9" s="66" customFormat="1" x14ac:dyDescent="0.2">
      <c r="D4" s="36"/>
      <c r="E4" s="34" t="s">
        <v>1112</v>
      </c>
      <c r="F4" s="112"/>
      <c r="G4" s="158">
        <f>SUM(H5:H9)</f>
        <v>40906000</v>
      </c>
      <c r="H4" s="18"/>
      <c r="I4" s="69"/>
    </row>
    <row r="5" spans="1:9" s="66" customFormat="1" x14ac:dyDescent="0.2">
      <c r="A5" s="73">
        <v>5311</v>
      </c>
      <c r="B5" s="73">
        <v>5011</v>
      </c>
      <c r="C5" s="143">
        <v>20009000000</v>
      </c>
      <c r="D5" s="6"/>
      <c r="E5" s="74" t="s">
        <v>1113</v>
      </c>
      <c r="F5" s="74" t="s">
        <v>6</v>
      </c>
      <c r="G5" s="75"/>
      <c r="H5" s="79">
        <v>29900000</v>
      </c>
      <c r="I5" s="69"/>
    </row>
    <row r="6" spans="1:9" s="66" customFormat="1" x14ac:dyDescent="0.2">
      <c r="A6" s="73">
        <v>5311</v>
      </c>
      <c r="B6" s="73">
        <v>5031</v>
      </c>
      <c r="C6" s="143">
        <v>20011000000</v>
      </c>
      <c r="D6" s="6"/>
      <c r="E6" s="73" t="s">
        <v>201</v>
      </c>
      <c r="F6" s="74" t="s">
        <v>6</v>
      </c>
      <c r="G6" s="75"/>
      <c r="H6" s="76">
        <v>7708000</v>
      </c>
      <c r="I6" s="69"/>
    </row>
    <row r="7" spans="1:9" s="66" customFormat="1" x14ac:dyDescent="0.2">
      <c r="A7" s="73">
        <v>5311</v>
      </c>
      <c r="B7" s="73">
        <v>5032</v>
      </c>
      <c r="C7" s="143">
        <v>20012000000</v>
      </c>
      <c r="D7" s="6"/>
      <c r="E7" s="73" t="s">
        <v>202</v>
      </c>
      <c r="F7" s="74" t="s">
        <v>6</v>
      </c>
      <c r="G7" s="75"/>
      <c r="H7" s="76">
        <v>2788000</v>
      </c>
      <c r="I7" s="69"/>
    </row>
    <row r="8" spans="1:9" s="66" customFormat="1" x14ac:dyDescent="0.2">
      <c r="A8" s="73">
        <v>5311</v>
      </c>
      <c r="B8" s="73">
        <v>5021</v>
      </c>
      <c r="C8" s="143">
        <v>20010000000</v>
      </c>
      <c r="D8" s="6"/>
      <c r="E8" s="73" t="s">
        <v>200</v>
      </c>
      <c r="F8" s="74" t="s">
        <v>6</v>
      </c>
      <c r="G8" s="75"/>
      <c r="H8" s="76">
        <v>300000</v>
      </c>
      <c r="I8" s="69"/>
    </row>
    <row r="9" spans="1:9" s="66" customFormat="1" x14ac:dyDescent="0.2">
      <c r="A9" s="73">
        <v>5311</v>
      </c>
      <c r="B9" s="73">
        <v>5038</v>
      </c>
      <c r="C9" s="143">
        <v>20013000000</v>
      </c>
      <c r="D9" s="6"/>
      <c r="E9" s="73" t="s">
        <v>203</v>
      </c>
      <c r="F9" s="74" t="s">
        <v>6</v>
      </c>
      <c r="G9" s="75"/>
      <c r="H9" s="76">
        <v>210000</v>
      </c>
      <c r="I9" s="69"/>
    </row>
    <row r="10" spans="1:9" s="66" customFormat="1" x14ac:dyDescent="0.2">
      <c r="A10" s="78" t="s">
        <v>86</v>
      </c>
      <c r="B10" s="78" t="s">
        <v>87</v>
      </c>
      <c r="C10" s="145" t="s">
        <v>88</v>
      </c>
      <c r="D10" s="188"/>
      <c r="E10" s="34" t="s">
        <v>160</v>
      </c>
      <c r="F10" s="34"/>
      <c r="G10" s="35">
        <f>SUM(H11:H42)</f>
        <v>4395400</v>
      </c>
      <c r="H10" s="35"/>
      <c r="I10" s="69"/>
    </row>
    <row r="11" spans="1:9" s="66" customFormat="1" x14ac:dyDescent="0.2">
      <c r="B11" s="66" t="s">
        <v>671</v>
      </c>
      <c r="D11" s="36"/>
      <c r="E11" s="330" t="s">
        <v>651</v>
      </c>
      <c r="F11" s="18"/>
      <c r="G11" s="18"/>
      <c r="H11" s="18"/>
      <c r="I11" s="70"/>
    </row>
    <row r="12" spans="1:9" s="66" customFormat="1" x14ac:dyDescent="0.2">
      <c r="A12" s="73">
        <v>5311</v>
      </c>
      <c r="B12" s="73">
        <v>5131</v>
      </c>
      <c r="C12" s="143">
        <v>20125000000</v>
      </c>
      <c r="D12" s="6"/>
      <c r="E12" s="73" t="s">
        <v>212</v>
      </c>
      <c r="F12" s="74" t="s">
        <v>6</v>
      </c>
      <c r="G12" s="75"/>
      <c r="H12" s="76">
        <v>4000</v>
      </c>
      <c r="I12" s="69"/>
    </row>
    <row r="13" spans="1:9" s="66" customFormat="1" x14ac:dyDescent="0.2">
      <c r="A13" s="73">
        <v>5311</v>
      </c>
      <c r="B13" s="73">
        <v>5134</v>
      </c>
      <c r="C13" s="143">
        <v>20014000000</v>
      </c>
      <c r="D13" s="6"/>
      <c r="E13" s="73" t="s">
        <v>204</v>
      </c>
      <c r="F13" s="74" t="s">
        <v>6</v>
      </c>
      <c r="G13" s="75"/>
      <c r="H13" s="76">
        <v>450000</v>
      </c>
      <c r="I13" s="69"/>
    </row>
    <row r="14" spans="1:9" s="66" customFormat="1" x14ac:dyDescent="0.2">
      <c r="A14" s="73">
        <v>5311</v>
      </c>
      <c r="B14" s="73">
        <v>5136</v>
      </c>
      <c r="C14" s="143">
        <v>20001000000</v>
      </c>
      <c r="D14" s="6"/>
      <c r="E14" s="73" t="s">
        <v>58</v>
      </c>
      <c r="F14" s="74" t="s">
        <v>6</v>
      </c>
      <c r="G14" s="75"/>
      <c r="H14" s="76">
        <v>14000</v>
      </c>
      <c r="I14" s="69"/>
    </row>
    <row r="15" spans="1:9" s="66" customFormat="1" x14ac:dyDescent="0.2">
      <c r="A15" s="73">
        <v>5311</v>
      </c>
      <c r="B15" s="73">
        <v>5137</v>
      </c>
      <c r="C15" s="143">
        <v>20003000000</v>
      </c>
      <c r="D15" s="6"/>
      <c r="E15" s="73" t="s">
        <v>197</v>
      </c>
      <c r="F15" s="74" t="s">
        <v>6</v>
      </c>
      <c r="G15" s="75"/>
      <c r="H15" s="76">
        <v>160000</v>
      </c>
      <c r="I15" s="69"/>
    </row>
    <row r="16" spans="1:9" s="66" customFormat="1" x14ac:dyDescent="0.2">
      <c r="A16" s="73">
        <v>5311</v>
      </c>
      <c r="B16" s="73">
        <v>5139</v>
      </c>
      <c r="C16" s="143">
        <v>20127000000</v>
      </c>
      <c r="D16" s="6"/>
      <c r="E16" s="73" t="s">
        <v>214</v>
      </c>
      <c r="F16" s="74" t="s">
        <v>6</v>
      </c>
      <c r="G16" s="75"/>
      <c r="H16" s="76">
        <v>1500</v>
      </c>
      <c r="I16" s="69"/>
    </row>
    <row r="17" spans="1:9" s="66" customFormat="1" x14ac:dyDescent="0.2">
      <c r="A17" s="73">
        <v>5311</v>
      </c>
      <c r="B17" s="73">
        <v>5139</v>
      </c>
      <c r="C17" s="143">
        <v>20004000000</v>
      </c>
      <c r="D17" s="6"/>
      <c r="E17" s="73" t="s">
        <v>2</v>
      </c>
      <c r="F17" s="74" t="s">
        <v>6</v>
      </c>
      <c r="G17" s="75"/>
      <c r="H17" s="76">
        <v>340000</v>
      </c>
      <c r="I17" s="69"/>
    </row>
    <row r="18" spans="1:9" s="66" customFormat="1" x14ac:dyDescent="0.2">
      <c r="D18" s="36"/>
      <c r="E18" s="330" t="s">
        <v>652</v>
      </c>
      <c r="F18" s="18"/>
      <c r="G18" s="18"/>
      <c r="H18" s="18"/>
      <c r="I18" s="70"/>
    </row>
    <row r="19" spans="1:9" s="66" customFormat="1" x14ac:dyDescent="0.2">
      <c r="A19" s="73">
        <v>5311</v>
      </c>
      <c r="B19" s="73">
        <v>5151</v>
      </c>
      <c r="C19" s="143">
        <v>20015000000</v>
      </c>
      <c r="D19" s="6"/>
      <c r="E19" s="73" t="s">
        <v>205</v>
      </c>
      <c r="F19" s="74" t="s">
        <v>6</v>
      </c>
      <c r="G19" s="75"/>
      <c r="H19" s="76">
        <v>5000</v>
      </c>
      <c r="I19" s="69"/>
    </row>
    <row r="20" spans="1:9" s="66" customFormat="1" x14ac:dyDescent="0.2">
      <c r="A20" s="73">
        <v>5311</v>
      </c>
      <c r="B20" s="73">
        <v>5152</v>
      </c>
      <c r="C20" s="143">
        <v>20016000000</v>
      </c>
      <c r="D20" s="6"/>
      <c r="E20" s="73" t="s">
        <v>206</v>
      </c>
      <c r="F20" s="74" t="s">
        <v>6</v>
      </c>
      <c r="G20" s="75"/>
      <c r="H20" s="76">
        <v>30000</v>
      </c>
      <c r="I20" s="69"/>
    </row>
    <row r="21" spans="1:9" s="66" customFormat="1" x14ac:dyDescent="0.2">
      <c r="A21" s="73">
        <v>5311</v>
      </c>
      <c r="B21" s="73">
        <v>5153</v>
      </c>
      <c r="C21" s="143">
        <v>20018000000</v>
      </c>
      <c r="D21" s="6"/>
      <c r="E21" s="73" t="s">
        <v>208</v>
      </c>
      <c r="F21" s="74" t="s">
        <v>6</v>
      </c>
      <c r="G21" s="75"/>
      <c r="H21" s="76">
        <v>24000</v>
      </c>
      <c r="I21" s="69"/>
    </row>
    <row r="22" spans="1:9" s="66" customFormat="1" x14ac:dyDescent="0.2">
      <c r="A22" s="73">
        <v>5311</v>
      </c>
      <c r="B22" s="73">
        <v>5154</v>
      </c>
      <c r="C22" s="143">
        <v>20017000000</v>
      </c>
      <c r="D22" s="6"/>
      <c r="E22" s="73" t="s">
        <v>207</v>
      </c>
      <c r="F22" s="74" t="s">
        <v>6</v>
      </c>
      <c r="G22" s="75"/>
      <c r="H22" s="76">
        <v>130000</v>
      </c>
      <c r="I22" s="69"/>
    </row>
    <row r="23" spans="1:9" s="66" customFormat="1" x14ac:dyDescent="0.2">
      <c r="A23" s="73">
        <v>5311</v>
      </c>
      <c r="B23" s="73">
        <v>5154</v>
      </c>
      <c r="C23" s="143">
        <v>20128000000</v>
      </c>
      <c r="D23" s="6"/>
      <c r="E23" s="73" t="s">
        <v>215</v>
      </c>
      <c r="F23" s="74" t="s">
        <v>6</v>
      </c>
      <c r="G23" s="75"/>
      <c r="H23" s="76">
        <v>20000</v>
      </c>
      <c r="I23" s="69"/>
    </row>
    <row r="24" spans="1:9" s="66" customFormat="1" x14ac:dyDescent="0.2">
      <c r="A24" s="73">
        <v>5311</v>
      </c>
      <c r="B24" s="73">
        <v>5156</v>
      </c>
      <c r="C24" s="143">
        <v>20019000000</v>
      </c>
      <c r="D24" s="6"/>
      <c r="E24" s="73" t="s">
        <v>209</v>
      </c>
      <c r="F24" s="74" t="s">
        <v>6</v>
      </c>
      <c r="G24" s="75"/>
      <c r="H24" s="76">
        <v>730000</v>
      </c>
      <c r="I24" s="69"/>
    </row>
    <row r="25" spans="1:9" s="66" customFormat="1" x14ac:dyDescent="0.2">
      <c r="D25" s="36"/>
      <c r="E25" s="330" t="s">
        <v>653</v>
      </c>
      <c r="F25" s="18"/>
      <c r="G25" s="18"/>
      <c r="H25" s="18"/>
      <c r="I25" s="70"/>
    </row>
    <row r="26" spans="1:9" s="66" customFormat="1" x14ac:dyDescent="0.2">
      <c r="A26" s="73">
        <v>5311</v>
      </c>
      <c r="B26" s="73">
        <v>5161</v>
      </c>
      <c r="C26" s="143">
        <v>20023000000</v>
      </c>
      <c r="D26" s="6"/>
      <c r="E26" s="73" t="s">
        <v>60</v>
      </c>
      <c r="F26" s="74" t="s">
        <v>6</v>
      </c>
      <c r="G26" s="75"/>
      <c r="H26" s="76">
        <v>2500</v>
      </c>
      <c r="I26" s="69"/>
    </row>
    <row r="27" spans="1:9" s="66" customFormat="1" x14ac:dyDescent="0.2">
      <c r="A27" s="73">
        <v>5311</v>
      </c>
      <c r="B27" s="73">
        <v>5162</v>
      </c>
      <c r="C27" s="143">
        <v>20024000000</v>
      </c>
      <c r="D27" s="6"/>
      <c r="E27" s="73" t="s">
        <v>211</v>
      </c>
      <c r="F27" s="74" t="s">
        <v>6</v>
      </c>
      <c r="G27" s="75"/>
      <c r="H27" s="76">
        <v>320000</v>
      </c>
      <c r="I27" s="69"/>
    </row>
    <row r="28" spans="1:9" s="66" customFormat="1" x14ac:dyDescent="0.2">
      <c r="A28" s="73">
        <v>5311</v>
      </c>
      <c r="B28" s="73">
        <v>5163</v>
      </c>
      <c r="C28" s="143">
        <v>20129000000</v>
      </c>
      <c r="D28" s="6"/>
      <c r="E28" s="73" t="s">
        <v>216</v>
      </c>
      <c r="F28" s="74" t="s">
        <v>6</v>
      </c>
      <c r="G28" s="75"/>
      <c r="H28" s="76">
        <v>900</v>
      </c>
      <c r="I28" s="69"/>
    </row>
    <row r="29" spans="1:9" s="66" customFormat="1" x14ac:dyDescent="0.2">
      <c r="A29" s="73">
        <v>5311</v>
      </c>
      <c r="B29" s="73">
        <v>5164</v>
      </c>
      <c r="C29" s="143">
        <v>20021000000</v>
      </c>
      <c r="D29" s="6"/>
      <c r="E29" s="73" t="s">
        <v>210</v>
      </c>
      <c r="F29" s="74" t="s">
        <v>6</v>
      </c>
      <c r="G29" s="75"/>
      <c r="H29" s="76">
        <v>230000</v>
      </c>
      <c r="I29" s="69"/>
    </row>
    <row r="30" spans="1:9" s="66" customFormat="1" x14ac:dyDescent="0.2">
      <c r="A30" s="73">
        <v>5311</v>
      </c>
      <c r="B30" s="73">
        <v>5167</v>
      </c>
      <c r="C30" s="143">
        <v>20130000000</v>
      </c>
      <c r="D30" s="6"/>
      <c r="E30" s="73" t="s">
        <v>217</v>
      </c>
      <c r="F30" s="74" t="s">
        <v>6</v>
      </c>
      <c r="G30" s="75"/>
      <c r="H30" s="76">
        <v>20000</v>
      </c>
      <c r="I30" s="69"/>
    </row>
    <row r="31" spans="1:9" s="66" customFormat="1" x14ac:dyDescent="0.2">
      <c r="A31" s="73">
        <v>5311</v>
      </c>
      <c r="B31" s="73">
        <v>5169</v>
      </c>
      <c r="C31" s="143">
        <v>20132000000</v>
      </c>
      <c r="D31" s="6"/>
      <c r="E31" s="73" t="s">
        <v>218</v>
      </c>
      <c r="F31" s="74" t="s">
        <v>6</v>
      </c>
      <c r="G31" s="75"/>
      <c r="H31" s="76">
        <v>520000</v>
      </c>
      <c r="I31" s="69"/>
    </row>
    <row r="32" spans="1:9" s="66" customFormat="1" x14ac:dyDescent="0.2">
      <c r="A32" s="73">
        <v>5311</v>
      </c>
      <c r="B32" s="73">
        <v>5169</v>
      </c>
      <c r="C32" s="143">
        <v>20134000000</v>
      </c>
      <c r="D32" s="6"/>
      <c r="E32" s="73" t="s">
        <v>220</v>
      </c>
      <c r="F32" s="74" t="s">
        <v>6</v>
      </c>
      <c r="G32" s="75"/>
      <c r="H32" s="76">
        <v>12000</v>
      </c>
      <c r="I32" s="69"/>
    </row>
    <row r="33" spans="1:9" s="66" customFormat="1" x14ac:dyDescent="0.2">
      <c r="A33" s="73">
        <v>5311</v>
      </c>
      <c r="B33" s="73">
        <v>5169</v>
      </c>
      <c r="C33" s="143">
        <v>20006000000</v>
      </c>
      <c r="D33" s="6"/>
      <c r="E33" s="73" t="s">
        <v>59</v>
      </c>
      <c r="F33" s="74" t="s">
        <v>6</v>
      </c>
      <c r="G33" s="75"/>
      <c r="H33" s="76">
        <v>400000</v>
      </c>
      <c r="I33" s="69"/>
    </row>
    <row r="34" spans="1:9" s="66" customFormat="1" x14ac:dyDescent="0.2">
      <c r="D34" s="36"/>
      <c r="E34" s="330" t="s">
        <v>654</v>
      </c>
      <c r="F34" s="18"/>
      <c r="G34" s="18"/>
      <c r="H34" s="18"/>
      <c r="I34" s="70"/>
    </row>
    <row r="35" spans="1:9" s="66" customFormat="1" x14ac:dyDescent="0.2">
      <c r="A35" s="73">
        <v>5311</v>
      </c>
      <c r="B35" s="73">
        <v>5171</v>
      </c>
      <c r="C35" s="143">
        <v>20007000000</v>
      </c>
      <c r="D35" s="6"/>
      <c r="E35" s="73" t="s">
        <v>198</v>
      </c>
      <c r="F35" s="74" t="s">
        <v>6</v>
      </c>
      <c r="G35" s="75"/>
      <c r="H35" s="76">
        <v>576000</v>
      </c>
      <c r="I35" s="69"/>
    </row>
    <row r="36" spans="1:9" s="66" customFormat="1" x14ac:dyDescent="0.2">
      <c r="A36" s="73">
        <v>5311</v>
      </c>
      <c r="B36" s="73">
        <v>5171</v>
      </c>
      <c r="C36" s="143">
        <v>20135000000</v>
      </c>
      <c r="D36" s="6"/>
      <c r="E36" s="73" t="s">
        <v>221</v>
      </c>
      <c r="F36" s="74" t="s">
        <v>6</v>
      </c>
      <c r="G36" s="75"/>
      <c r="H36" s="76">
        <v>300000</v>
      </c>
      <c r="I36" s="69"/>
    </row>
    <row r="37" spans="1:9" s="66" customFormat="1" x14ac:dyDescent="0.2">
      <c r="A37" s="73"/>
      <c r="B37" s="73"/>
      <c r="C37" s="143"/>
      <c r="D37" s="6"/>
      <c r="E37" s="330" t="s">
        <v>1100</v>
      </c>
      <c r="F37" s="74"/>
      <c r="G37" s="75"/>
      <c r="H37" s="76"/>
      <c r="I37" s="69"/>
    </row>
    <row r="38" spans="1:9" s="66" customFormat="1" x14ac:dyDescent="0.2">
      <c r="A38" s="73">
        <v>5311</v>
      </c>
      <c r="B38" s="73">
        <v>5172</v>
      </c>
      <c r="C38" s="143">
        <v>20136000000</v>
      </c>
      <c r="D38" s="6"/>
      <c r="E38" s="73" t="s">
        <v>222</v>
      </c>
      <c r="F38" s="74" t="s">
        <v>6</v>
      </c>
      <c r="G38" s="75"/>
      <c r="H38" s="76">
        <v>50000</v>
      </c>
      <c r="I38" s="69"/>
    </row>
    <row r="39" spans="1:9" s="66" customFormat="1" x14ac:dyDescent="0.2">
      <c r="A39" s="73">
        <v>5311</v>
      </c>
      <c r="B39" s="73">
        <v>5173</v>
      </c>
      <c r="C39" s="143">
        <v>20002000000</v>
      </c>
      <c r="D39" s="6"/>
      <c r="E39" s="73" t="s">
        <v>1</v>
      </c>
      <c r="F39" s="74" t="s">
        <v>6</v>
      </c>
      <c r="G39" s="75"/>
      <c r="H39" s="76">
        <v>12000</v>
      </c>
      <c r="I39" s="69"/>
    </row>
    <row r="40" spans="1:9" s="66" customFormat="1" x14ac:dyDescent="0.2">
      <c r="D40" s="36"/>
      <c r="E40" s="330" t="s">
        <v>655</v>
      </c>
      <c r="F40" s="18"/>
      <c r="G40" s="18"/>
      <c r="H40" s="18"/>
      <c r="I40" s="70"/>
    </row>
    <row r="41" spans="1:9" s="66" customFormat="1" x14ac:dyDescent="0.2">
      <c r="A41" s="73">
        <v>5311</v>
      </c>
      <c r="B41" s="73">
        <v>5362</v>
      </c>
      <c r="C41" s="143">
        <v>20032000000</v>
      </c>
      <c r="D41" s="6"/>
      <c r="E41" s="73" t="s">
        <v>90</v>
      </c>
      <c r="F41" s="74" t="s">
        <v>6</v>
      </c>
      <c r="G41" s="75"/>
      <c r="H41" s="76">
        <v>5000</v>
      </c>
      <c r="I41" s="69"/>
    </row>
    <row r="42" spans="1:9" s="66" customFormat="1" x14ac:dyDescent="0.2">
      <c r="A42" s="73">
        <v>5311</v>
      </c>
      <c r="B42" s="73">
        <v>5362</v>
      </c>
      <c r="C42" s="143">
        <v>20137000000</v>
      </c>
      <c r="D42" s="6"/>
      <c r="E42" s="73" t="s">
        <v>223</v>
      </c>
      <c r="F42" s="74" t="s">
        <v>6</v>
      </c>
      <c r="G42" s="75"/>
      <c r="H42" s="76">
        <v>38500</v>
      </c>
      <c r="I42" s="69"/>
    </row>
    <row r="43" spans="1:9" s="66" customFormat="1" x14ac:dyDescent="0.2">
      <c r="D43" s="36"/>
      <c r="E43" s="34" t="s">
        <v>31</v>
      </c>
      <c r="F43" s="34"/>
      <c r="G43" s="35">
        <f>SUM(H44:H45)</f>
        <v>70000</v>
      </c>
      <c r="H43" s="35"/>
      <c r="I43" s="69"/>
    </row>
    <row r="44" spans="1:9" s="66" customFormat="1" x14ac:dyDescent="0.2">
      <c r="A44" s="73">
        <v>5311</v>
      </c>
      <c r="B44" s="73">
        <v>5139</v>
      </c>
      <c r="C44" s="143">
        <v>20126000000</v>
      </c>
      <c r="D44" s="6"/>
      <c r="E44" s="73" t="s">
        <v>213</v>
      </c>
      <c r="F44" s="74" t="s">
        <v>6</v>
      </c>
      <c r="G44" s="75"/>
      <c r="H44" s="76">
        <v>30000</v>
      </c>
      <c r="I44" s="69"/>
    </row>
    <row r="45" spans="1:9" s="66" customFormat="1" x14ac:dyDescent="0.2">
      <c r="A45" s="73">
        <v>5311</v>
      </c>
      <c r="B45" s="73">
        <v>5169</v>
      </c>
      <c r="C45" s="143">
        <v>20133000000</v>
      </c>
      <c r="D45" s="6"/>
      <c r="E45" s="73" t="s">
        <v>219</v>
      </c>
      <c r="F45" s="74" t="s">
        <v>6</v>
      </c>
      <c r="G45" s="75"/>
      <c r="H45" s="76">
        <v>40000</v>
      </c>
      <c r="I45" s="69"/>
    </row>
    <row r="46" spans="1:9" s="66" customFormat="1" x14ac:dyDescent="0.2">
      <c r="A46" s="73"/>
      <c r="B46" s="73"/>
      <c r="C46" s="143"/>
      <c r="D46" s="6"/>
      <c r="E46" s="34" t="s">
        <v>161</v>
      </c>
      <c r="F46" s="34"/>
      <c r="G46" s="35">
        <f>SUM(H47)</f>
        <v>100000</v>
      </c>
      <c r="H46" s="34"/>
      <c r="I46" s="69"/>
    </row>
    <row r="47" spans="1:9" s="66" customFormat="1" x14ac:dyDescent="0.2">
      <c r="A47" s="73">
        <v>5311</v>
      </c>
      <c r="B47" s="73">
        <v>6122</v>
      </c>
      <c r="C47" s="143">
        <v>20138000000</v>
      </c>
      <c r="D47" s="6"/>
      <c r="E47" s="73" t="s">
        <v>224</v>
      </c>
      <c r="F47" s="74" t="s">
        <v>6</v>
      </c>
      <c r="G47" s="75"/>
      <c r="H47" s="76">
        <v>100000</v>
      </c>
      <c r="I47" s="69"/>
    </row>
    <row r="48" spans="1:9" s="66" customFormat="1" x14ac:dyDescent="0.2">
      <c r="D48" s="36"/>
      <c r="E48" s="34" t="s">
        <v>9</v>
      </c>
      <c r="F48" s="34"/>
      <c r="G48" s="35">
        <f>SUM(H49:H50)</f>
        <v>1228600</v>
      </c>
      <c r="H48" s="35"/>
      <c r="I48" s="69"/>
    </row>
    <row r="49" spans="1:9" s="66" customFormat="1" x14ac:dyDescent="0.2">
      <c r="A49" s="18"/>
      <c r="B49" s="18"/>
      <c r="C49" s="144"/>
      <c r="D49" s="36"/>
      <c r="E49" s="74" t="s">
        <v>12</v>
      </c>
      <c r="F49" s="74" t="s">
        <v>6</v>
      </c>
      <c r="G49" s="75"/>
      <c r="H49" s="79">
        <v>28600</v>
      </c>
      <c r="I49" s="69"/>
    </row>
    <row r="50" spans="1:9" s="66" customFormat="1" x14ac:dyDescent="0.2">
      <c r="A50" s="36"/>
      <c r="B50" s="36"/>
      <c r="C50" s="36"/>
      <c r="D50" s="36"/>
      <c r="E50" s="74" t="s">
        <v>1114</v>
      </c>
      <c r="F50" s="74" t="s">
        <v>6</v>
      </c>
      <c r="G50" s="75"/>
      <c r="H50" s="79">
        <v>1200000</v>
      </c>
      <c r="I50" s="69"/>
    </row>
    <row r="51" spans="1:9" x14ac:dyDescent="0.2">
      <c r="E51" s="88"/>
      <c r="F51" s="88"/>
      <c r="G51" s="24"/>
      <c r="H51" s="166"/>
      <c r="I51" s="185"/>
    </row>
    <row r="52" spans="1:9" ht="18" x14ac:dyDescent="0.2">
      <c r="A52" s="275"/>
      <c r="B52" s="275"/>
      <c r="C52" s="275"/>
      <c r="D52" s="328"/>
      <c r="E52" s="331" t="s">
        <v>1103</v>
      </c>
      <c r="F52" s="332"/>
      <c r="G52" s="332"/>
      <c r="H52" s="347">
        <f>SUM(H54:H170)</f>
        <v>28096254</v>
      </c>
    </row>
    <row r="53" spans="1:9" ht="14.25" x14ac:dyDescent="0.2">
      <c r="A53" s="275"/>
      <c r="B53" s="275"/>
      <c r="C53" s="275"/>
      <c r="D53" s="328"/>
      <c r="E53" s="335" t="s">
        <v>1101</v>
      </c>
      <c r="F53" s="336"/>
      <c r="G53" s="340">
        <f>SUM(H54:H56)</f>
        <v>1270124</v>
      </c>
      <c r="H53" s="337"/>
    </row>
    <row r="54" spans="1:9" x14ac:dyDescent="0.2">
      <c r="A54" s="276">
        <v>3111</v>
      </c>
      <c r="B54" s="276">
        <v>5331</v>
      </c>
      <c r="C54" s="326">
        <v>20026000000</v>
      </c>
      <c r="D54" s="274"/>
      <c r="E54" s="276" t="s">
        <v>397</v>
      </c>
      <c r="F54" s="277" t="s">
        <v>370</v>
      </c>
      <c r="G54" s="278"/>
      <c r="H54" s="279">
        <v>155000</v>
      </c>
    </row>
    <row r="55" spans="1:9" x14ac:dyDescent="0.2">
      <c r="A55" s="276">
        <v>3111</v>
      </c>
      <c r="B55" s="276">
        <v>5331</v>
      </c>
      <c r="C55" s="326">
        <v>20027000000</v>
      </c>
      <c r="D55" s="274"/>
      <c r="E55" s="276" t="s">
        <v>398</v>
      </c>
      <c r="F55" s="277" t="s">
        <v>370</v>
      </c>
      <c r="G55" s="278"/>
      <c r="H55" s="279">
        <v>915000</v>
      </c>
    </row>
    <row r="56" spans="1:9" x14ac:dyDescent="0.2">
      <c r="A56" s="276">
        <v>3111</v>
      </c>
      <c r="B56" s="276">
        <v>5331</v>
      </c>
      <c r="C56" s="326">
        <v>20028000000</v>
      </c>
      <c r="D56" s="274"/>
      <c r="E56" s="276" t="s">
        <v>399</v>
      </c>
      <c r="F56" s="277" t="s">
        <v>370</v>
      </c>
      <c r="G56" s="278"/>
      <c r="H56" s="279">
        <v>200124</v>
      </c>
    </row>
    <row r="57" spans="1:9" ht="14.25" x14ac:dyDescent="0.2">
      <c r="A57" s="276"/>
      <c r="B57" s="276"/>
      <c r="C57" s="326"/>
      <c r="D57" s="274"/>
      <c r="E57" s="335" t="s">
        <v>1102</v>
      </c>
      <c r="F57" s="336"/>
      <c r="G57" s="340">
        <f>SUM(H58:H60)</f>
        <v>1831256</v>
      </c>
      <c r="H57" s="337"/>
    </row>
    <row r="58" spans="1:9" x14ac:dyDescent="0.2">
      <c r="A58" s="276">
        <v>3111</v>
      </c>
      <c r="B58" s="276">
        <v>5331</v>
      </c>
      <c r="C58" s="326">
        <v>20026000000</v>
      </c>
      <c r="D58" s="274"/>
      <c r="E58" s="276" t="s">
        <v>400</v>
      </c>
      <c r="F58" s="277" t="s">
        <v>370</v>
      </c>
      <c r="G58" s="278"/>
      <c r="H58" s="279">
        <v>300000</v>
      </c>
    </row>
    <row r="59" spans="1:9" x14ac:dyDescent="0.2">
      <c r="A59" s="276">
        <v>3111</v>
      </c>
      <c r="B59" s="276">
        <v>5331</v>
      </c>
      <c r="C59" s="326">
        <v>20027000000</v>
      </c>
      <c r="D59" s="274"/>
      <c r="E59" s="276" t="s">
        <v>401</v>
      </c>
      <c r="F59" s="277" t="s">
        <v>370</v>
      </c>
      <c r="G59" s="278"/>
      <c r="H59" s="279">
        <v>710000</v>
      </c>
    </row>
    <row r="60" spans="1:9" x14ac:dyDescent="0.2">
      <c r="A60" s="276">
        <v>3111</v>
      </c>
      <c r="B60" s="276">
        <v>5331</v>
      </c>
      <c r="C60" s="326">
        <v>20028000000</v>
      </c>
      <c r="D60" s="274"/>
      <c r="E60" s="276" t="s">
        <v>402</v>
      </c>
      <c r="F60" s="277" t="s">
        <v>370</v>
      </c>
      <c r="G60" s="278"/>
      <c r="H60" s="279">
        <v>821256</v>
      </c>
    </row>
    <row r="61" spans="1:9" ht="14.25" x14ac:dyDescent="0.2">
      <c r="A61" s="276"/>
      <c r="B61" s="276"/>
      <c r="C61" s="326"/>
      <c r="D61" s="274"/>
      <c r="E61" s="335" t="s">
        <v>1104</v>
      </c>
      <c r="F61" s="336"/>
      <c r="G61" s="339">
        <f>SUM(H62:H64)</f>
        <v>647788</v>
      </c>
      <c r="H61" s="279"/>
    </row>
    <row r="62" spans="1:9" x14ac:dyDescent="0.2">
      <c r="A62" s="276">
        <v>3111</v>
      </c>
      <c r="B62" s="276">
        <v>5331</v>
      </c>
      <c r="C62" s="326">
        <v>20026000000</v>
      </c>
      <c r="D62" s="274"/>
      <c r="E62" s="276" t="s">
        <v>403</v>
      </c>
      <c r="F62" s="277" t="s">
        <v>370</v>
      </c>
      <c r="G62" s="278"/>
      <c r="H62" s="279">
        <v>145000</v>
      </c>
    </row>
    <row r="63" spans="1:9" x14ac:dyDescent="0.2">
      <c r="A63" s="276">
        <v>3111</v>
      </c>
      <c r="B63" s="276">
        <v>5331</v>
      </c>
      <c r="C63" s="326">
        <v>20027000000</v>
      </c>
      <c r="D63" s="274"/>
      <c r="E63" s="276" t="s">
        <v>404</v>
      </c>
      <c r="F63" s="277" t="s">
        <v>370</v>
      </c>
      <c r="G63" s="278"/>
      <c r="H63" s="279">
        <v>375000</v>
      </c>
    </row>
    <row r="64" spans="1:9" x14ac:dyDescent="0.2">
      <c r="A64" s="276">
        <v>3111</v>
      </c>
      <c r="B64" s="276">
        <v>5331</v>
      </c>
      <c r="C64" s="326">
        <v>20028000000</v>
      </c>
      <c r="D64" s="274"/>
      <c r="E64" s="276" t="s">
        <v>405</v>
      </c>
      <c r="F64" s="277" t="s">
        <v>370</v>
      </c>
      <c r="G64" s="278"/>
      <c r="H64" s="279">
        <v>127788</v>
      </c>
    </row>
    <row r="65" spans="1:9" ht="14.25" x14ac:dyDescent="0.2">
      <c r="A65" s="276"/>
      <c r="B65" s="276"/>
      <c r="C65" s="326"/>
      <c r="D65" s="274"/>
      <c r="E65" s="335" t="s">
        <v>1073</v>
      </c>
      <c r="F65" s="336"/>
      <c r="G65" s="339">
        <f>SUM(H66:H68)</f>
        <v>786163</v>
      </c>
      <c r="H65" s="279"/>
    </row>
    <row r="66" spans="1:9" x14ac:dyDescent="0.2">
      <c r="A66" s="276">
        <v>3111</v>
      </c>
      <c r="B66" s="276">
        <v>5331</v>
      </c>
      <c r="C66" s="326">
        <v>20026000000</v>
      </c>
      <c r="D66" s="274"/>
      <c r="E66" s="276" t="s">
        <v>406</v>
      </c>
      <c r="F66" s="277" t="s">
        <v>370</v>
      </c>
      <c r="G66" s="278"/>
      <c r="H66" s="279">
        <v>100000</v>
      </c>
    </row>
    <row r="67" spans="1:9" x14ac:dyDescent="0.2">
      <c r="A67" s="276">
        <v>3111</v>
      </c>
      <c r="B67" s="276">
        <v>5331</v>
      </c>
      <c r="C67" s="326">
        <v>20027000000</v>
      </c>
      <c r="D67" s="274"/>
      <c r="E67" s="276" t="s">
        <v>407</v>
      </c>
      <c r="F67" s="277" t="s">
        <v>370</v>
      </c>
      <c r="G67" s="278"/>
      <c r="H67" s="279">
        <v>300000</v>
      </c>
    </row>
    <row r="68" spans="1:9" x14ac:dyDescent="0.2">
      <c r="A68" s="276">
        <v>3111</v>
      </c>
      <c r="B68" s="276">
        <v>5331</v>
      </c>
      <c r="C68" s="326">
        <v>20028000000</v>
      </c>
      <c r="D68" s="274"/>
      <c r="E68" s="276" t="s">
        <v>408</v>
      </c>
      <c r="F68" s="277" t="s">
        <v>370</v>
      </c>
      <c r="G68" s="278"/>
      <c r="H68" s="279">
        <v>386163</v>
      </c>
    </row>
    <row r="69" spans="1:9" ht="14.25" x14ac:dyDescent="0.2">
      <c r="A69" s="276"/>
      <c r="B69" s="276"/>
      <c r="C69" s="326"/>
      <c r="D69" s="274"/>
      <c r="E69" s="335" t="s">
        <v>1074</v>
      </c>
      <c r="F69" s="277"/>
      <c r="G69" s="278">
        <f>SUM(H70:H72)</f>
        <v>1191524</v>
      </c>
      <c r="H69" s="279"/>
    </row>
    <row r="70" spans="1:9" x14ac:dyDescent="0.2">
      <c r="A70" s="276">
        <v>3111</v>
      </c>
      <c r="B70" s="276">
        <v>5331</v>
      </c>
      <c r="C70" s="326">
        <v>20026000000</v>
      </c>
      <c r="D70" s="274"/>
      <c r="E70" s="276" t="s">
        <v>409</v>
      </c>
      <c r="F70" s="277" t="s">
        <v>370</v>
      </c>
      <c r="G70" s="278"/>
      <c r="H70" s="279">
        <v>50000</v>
      </c>
    </row>
    <row r="71" spans="1:9" x14ac:dyDescent="0.2">
      <c r="A71" s="276">
        <v>3111</v>
      </c>
      <c r="B71" s="276">
        <v>5331</v>
      </c>
      <c r="C71" s="326">
        <v>20027000000</v>
      </c>
      <c r="D71" s="274"/>
      <c r="E71" s="276" t="s">
        <v>410</v>
      </c>
      <c r="F71" s="277" t="s">
        <v>370</v>
      </c>
      <c r="G71" s="278"/>
      <c r="H71" s="279">
        <v>600000</v>
      </c>
    </row>
    <row r="72" spans="1:9" x14ac:dyDescent="0.2">
      <c r="A72" s="276">
        <v>3111</v>
      </c>
      <c r="B72" s="276">
        <v>5331</v>
      </c>
      <c r="C72" s="326">
        <v>20028000000</v>
      </c>
      <c r="D72" s="274"/>
      <c r="E72" s="276" t="s">
        <v>411</v>
      </c>
      <c r="F72" s="277" t="s">
        <v>370</v>
      </c>
      <c r="G72" s="278"/>
      <c r="H72" s="279">
        <v>541524</v>
      </c>
    </row>
    <row r="73" spans="1:9" ht="14.25" x14ac:dyDescent="0.2">
      <c r="A73" s="276"/>
      <c r="B73" s="276"/>
      <c r="C73" s="326"/>
      <c r="D73" s="274"/>
      <c r="E73" s="335" t="s">
        <v>1075</v>
      </c>
      <c r="F73" s="277"/>
      <c r="G73" s="278">
        <f>SUM(H74:H76)</f>
        <v>799371</v>
      </c>
      <c r="H73" s="279"/>
    </row>
    <row r="74" spans="1:9" x14ac:dyDescent="0.2">
      <c r="A74" s="276">
        <v>3111</v>
      </c>
      <c r="B74" s="276">
        <v>5331</v>
      </c>
      <c r="C74" s="326">
        <v>20026000000</v>
      </c>
      <c r="D74" s="274"/>
      <c r="E74" s="276" t="s">
        <v>412</v>
      </c>
      <c r="F74" s="277" t="s">
        <v>370</v>
      </c>
      <c r="G74" s="278"/>
      <c r="H74" s="279">
        <v>190000</v>
      </c>
    </row>
    <row r="75" spans="1:9" s="66" customFormat="1" x14ac:dyDescent="0.2">
      <c r="A75" s="276">
        <v>3111</v>
      </c>
      <c r="B75" s="276">
        <v>5331</v>
      </c>
      <c r="C75" s="326">
        <v>20027000000</v>
      </c>
      <c r="D75" s="274"/>
      <c r="E75" s="276" t="s">
        <v>413</v>
      </c>
      <c r="F75" s="277" t="s">
        <v>370</v>
      </c>
      <c r="G75" s="278"/>
      <c r="H75" s="279">
        <v>560000</v>
      </c>
      <c r="I75" s="70"/>
    </row>
    <row r="76" spans="1:9" s="66" customFormat="1" x14ac:dyDescent="0.2">
      <c r="A76" s="276">
        <v>3111</v>
      </c>
      <c r="B76" s="276">
        <v>5331</v>
      </c>
      <c r="C76" s="326">
        <v>20028000000</v>
      </c>
      <c r="D76" s="274"/>
      <c r="E76" s="276" t="s">
        <v>414</v>
      </c>
      <c r="F76" s="277" t="s">
        <v>370</v>
      </c>
      <c r="G76" s="278"/>
      <c r="H76" s="279">
        <v>49371</v>
      </c>
      <c r="I76" s="70"/>
    </row>
    <row r="77" spans="1:9" s="66" customFormat="1" ht="14.25" x14ac:dyDescent="0.2">
      <c r="A77" s="276"/>
      <c r="B77" s="276"/>
      <c r="C77" s="326"/>
      <c r="D77" s="274"/>
      <c r="E77" s="335" t="s">
        <v>1076</v>
      </c>
      <c r="F77" s="277"/>
      <c r="G77" s="278">
        <f>SUM(H78:H80)</f>
        <v>922476</v>
      </c>
      <c r="H77" s="279"/>
      <c r="I77" s="70"/>
    </row>
    <row r="78" spans="1:9" s="66" customFormat="1" x14ac:dyDescent="0.2">
      <c r="A78" s="276">
        <v>3111</v>
      </c>
      <c r="B78" s="276">
        <v>5331</v>
      </c>
      <c r="C78" s="326">
        <v>20026000000</v>
      </c>
      <c r="D78" s="274"/>
      <c r="E78" s="276" t="s">
        <v>415</v>
      </c>
      <c r="F78" s="277" t="s">
        <v>370</v>
      </c>
      <c r="G78" s="278"/>
      <c r="H78" s="279">
        <v>140000</v>
      </c>
      <c r="I78" s="70"/>
    </row>
    <row r="79" spans="1:9" s="66" customFormat="1" x14ac:dyDescent="0.2">
      <c r="A79" s="276">
        <v>3111</v>
      </c>
      <c r="B79" s="276">
        <v>5331</v>
      </c>
      <c r="C79" s="326">
        <v>20027000000</v>
      </c>
      <c r="D79" s="274"/>
      <c r="E79" s="276" t="s">
        <v>416</v>
      </c>
      <c r="F79" s="277" t="s">
        <v>370</v>
      </c>
      <c r="G79" s="278"/>
      <c r="H79" s="279">
        <v>550000</v>
      </c>
      <c r="I79" s="70"/>
    </row>
    <row r="80" spans="1:9" s="66" customFormat="1" x14ac:dyDescent="0.2">
      <c r="A80" s="276">
        <v>3111</v>
      </c>
      <c r="B80" s="276">
        <v>5331</v>
      </c>
      <c r="C80" s="326">
        <v>20028000000</v>
      </c>
      <c r="D80" s="274"/>
      <c r="E80" s="276" t="s">
        <v>417</v>
      </c>
      <c r="F80" s="277" t="s">
        <v>370</v>
      </c>
      <c r="G80" s="278"/>
      <c r="H80" s="279">
        <v>232476</v>
      </c>
      <c r="I80" s="70"/>
    </row>
    <row r="81" spans="1:9" s="66" customFormat="1" ht="14.25" x14ac:dyDescent="0.2">
      <c r="A81" s="276"/>
      <c r="B81" s="276"/>
      <c r="C81" s="326"/>
      <c r="D81" s="274"/>
      <c r="E81" s="335" t="s">
        <v>1077</v>
      </c>
      <c r="F81" s="277"/>
      <c r="G81" s="278">
        <f>SUM(H82:H84)</f>
        <v>1046171</v>
      </c>
      <c r="H81" s="279"/>
      <c r="I81" s="70"/>
    </row>
    <row r="82" spans="1:9" s="66" customFormat="1" x14ac:dyDescent="0.2">
      <c r="A82" s="276">
        <v>3111</v>
      </c>
      <c r="B82" s="276">
        <v>5331</v>
      </c>
      <c r="C82" s="326">
        <v>20026000000</v>
      </c>
      <c r="D82" s="274"/>
      <c r="E82" s="276" t="s">
        <v>418</v>
      </c>
      <c r="F82" s="277" t="s">
        <v>370</v>
      </c>
      <c r="G82" s="278"/>
      <c r="H82" s="279">
        <v>110000</v>
      </c>
      <c r="I82" s="70"/>
    </row>
    <row r="83" spans="1:9" s="66" customFormat="1" x14ac:dyDescent="0.2">
      <c r="A83" s="276">
        <v>3111</v>
      </c>
      <c r="B83" s="276">
        <v>5331</v>
      </c>
      <c r="C83" s="326">
        <v>20027000000</v>
      </c>
      <c r="D83" s="274"/>
      <c r="E83" s="276" t="s">
        <v>419</v>
      </c>
      <c r="F83" s="277" t="s">
        <v>370</v>
      </c>
      <c r="G83" s="278"/>
      <c r="H83" s="279">
        <v>455000</v>
      </c>
      <c r="I83" s="70"/>
    </row>
    <row r="84" spans="1:9" s="66" customFormat="1" x14ac:dyDescent="0.2">
      <c r="A84" s="276">
        <v>3111</v>
      </c>
      <c r="B84" s="276">
        <v>5331</v>
      </c>
      <c r="C84" s="326">
        <v>20028000000</v>
      </c>
      <c r="D84" s="274"/>
      <c r="E84" s="276" t="s">
        <v>420</v>
      </c>
      <c r="F84" s="277" t="s">
        <v>370</v>
      </c>
      <c r="G84" s="278"/>
      <c r="H84" s="279">
        <v>481171</v>
      </c>
      <c r="I84" s="70"/>
    </row>
    <row r="85" spans="1:9" s="66" customFormat="1" ht="14.25" x14ac:dyDescent="0.2">
      <c r="A85" s="276"/>
      <c r="B85" s="276"/>
      <c r="C85" s="326"/>
      <c r="D85" s="274"/>
      <c r="E85" s="335" t="s">
        <v>1078</v>
      </c>
      <c r="F85" s="277"/>
      <c r="G85" s="278">
        <f>SUM(H86:H88)</f>
        <v>386300</v>
      </c>
      <c r="H85" s="279"/>
      <c r="I85" s="70"/>
    </row>
    <row r="86" spans="1:9" s="66" customFormat="1" x14ac:dyDescent="0.2">
      <c r="A86" s="276">
        <v>3111</v>
      </c>
      <c r="B86" s="276">
        <v>5331</v>
      </c>
      <c r="C86" s="326">
        <v>20026000000</v>
      </c>
      <c r="D86" s="274"/>
      <c r="E86" s="276" t="s">
        <v>421</v>
      </c>
      <c r="F86" s="277" t="s">
        <v>370</v>
      </c>
      <c r="G86" s="278"/>
      <c r="H86" s="279">
        <v>125000</v>
      </c>
      <c r="I86" s="70"/>
    </row>
    <row r="87" spans="1:9" s="66" customFormat="1" x14ac:dyDescent="0.2">
      <c r="A87" s="276">
        <v>3111</v>
      </c>
      <c r="B87" s="276">
        <v>5331</v>
      </c>
      <c r="C87" s="326">
        <v>20027000000</v>
      </c>
      <c r="D87" s="274"/>
      <c r="E87" s="276" t="s">
        <v>422</v>
      </c>
      <c r="F87" s="277" t="s">
        <v>370</v>
      </c>
      <c r="G87" s="278"/>
      <c r="H87" s="279">
        <v>255000</v>
      </c>
      <c r="I87" s="70"/>
    </row>
    <row r="88" spans="1:9" s="66" customFormat="1" x14ac:dyDescent="0.2">
      <c r="A88" s="276">
        <v>3111</v>
      </c>
      <c r="B88" s="276">
        <v>5331</v>
      </c>
      <c r="C88" s="326">
        <v>20028000000</v>
      </c>
      <c r="D88" s="274"/>
      <c r="E88" s="276" t="s">
        <v>423</v>
      </c>
      <c r="F88" s="277" t="s">
        <v>370</v>
      </c>
      <c r="G88" s="278"/>
      <c r="H88" s="279">
        <v>6300</v>
      </c>
      <c r="I88" s="70"/>
    </row>
    <row r="89" spans="1:9" s="66" customFormat="1" ht="14.25" x14ac:dyDescent="0.2">
      <c r="A89" s="276"/>
      <c r="B89" s="276"/>
      <c r="C89" s="326"/>
      <c r="D89" s="274"/>
      <c r="E89" s="335" t="s">
        <v>1079</v>
      </c>
      <c r="F89" s="277"/>
      <c r="G89" s="278">
        <f>SUM(H90:H92)</f>
        <v>1084852</v>
      </c>
      <c r="H89" s="279"/>
      <c r="I89" s="70"/>
    </row>
    <row r="90" spans="1:9" s="66" customFormat="1" x14ac:dyDescent="0.2">
      <c r="A90" s="276">
        <v>3111</v>
      </c>
      <c r="B90" s="276">
        <v>5331</v>
      </c>
      <c r="C90" s="326">
        <v>20026000000</v>
      </c>
      <c r="D90" s="274"/>
      <c r="E90" s="276" t="s">
        <v>424</v>
      </c>
      <c r="F90" s="277" t="s">
        <v>370</v>
      </c>
      <c r="G90" s="278"/>
      <c r="H90" s="279">
        <v>250000</v>
      </c>
      <c r="I90" s="70"/>
    </row>
    <row r="91" spans="1:9" s="66" customFormat="1" x14ac:dyDescent="0.2">
      <c r="A91" s="276">
        <v>3111</v>
      </c>
      <c r="B91" s="276">
        <v>5331</v>
      </c>
      <c r="C91" s="326">
        <v>20027000000</v>
      </c>
      <c r="D91" s="274"/>
      <c r="E91" s="276" t="s">
        <v>425</v>
      </c>
      <c r="F91" s="277" t="s">
        <v>370</v>
      </c>
      <c r="G91" s="278"/>
      <c r="H91" s="279">
        <v>570000</v>
      </c>
      <c r="I91" s="70"/>
    </row>
    <row r="92" spans="1:9" s="66" customFormat="1" x14ac:dyDescent="0.2">
      <c r="A92" s="276">
        <v>3111</v>
      </c>
      <c r="B92" s="276">
        <v>5331</v>
      </c>
      <c r="C92" s="326">
        <v>20028000000</v>
      </c>
      <c r="D92" s="274"/>
      <c r="E92" s="276" t="s">
        <v>426</v>
      </c>
      <c r="F92" s="277" t="s">
        <v>370</v>
      </c>
      <c r="G92" s="278"/>
      <c r="H92" s="279">
        <v>264852</v>
      </c>
      <c r="I92" s="70"/>
    </row>
    <row r="93" spans="1:9" s="66" customFormat="1" ht="14.25" x14ac:dyDescent="0.2">
      <c r="A93" s="276"/>
      <c r="B93" s="276"/>
      <c r="C93" s="326"/>
      <c r="D93" s="274"/>
      <c r="E93" s="335" t="s">
        <v>1080</v>
      </c>
      <c r="F93" s="277"/>
      <c r="G93" s="278">
        <f>SUM(H94:H96)</f>
        <v>1859802</v>
      </c>
      <c r="H93" s="279"/>
      <c r="I93" s="70"/>
    </row>
    <row r="94" spans="1:9" s="66" customFormat="1" x14ac:dyDescent="0.2">
      <c r="A94" s="276">
        <v>3111</v>
      </c>
      <c r="B94" s="276">
        <v>5331</v>
      </c>
      <c r="C94" s="326">
        <v>20026000000</v>
      </c>
      <c r="D94" s="274"/>
      <c r="E94" s="276" t="s">
        <v>427</v>
      </c>
      <c r="F94" s="277" t="s">
        <v>370</v>
      </c>
      <c r="G94" s="278"/>
      <c r="H94" s="279">
        <v>310000</v>
      </c>
      <c r="I94" s="70"/>
    </row>
    <row r="95" spans="1:9" s="66" customFormat="1" x14ac:dyDescent="0.2">
      <c r="A95" s="276">
        <v>3111</v>
      </c>
      <c r="B95" s="276">
        <v>5331</v>
      </c>
      <c r="C95" s="326">
        <v>20027000000</v>
      </c>
      <c r="D95" s="274"/>
      <c r="E95" s="276" t="s">
        <v>428</v>
      </c>
      <c r="F95" s="277" t="s">
        <v>370</v>
      </c>
      <c r="G95" s="278"/>
      <c r="H95" s="279">
        <v>1000000</v>
      </c>
      <c r="I95" s="70"/>
    </row>
    <row r="96" spans="1:9" s="66" customFormat="1" x14ac:dyDescent="0.2">
      <c r="A96" s="276">
        <v>3111</v>
      </c>
      <c r="B96" s="276">
        <v>5331</v>
      </c>
      <c r="C96" s="326">
        <v>20028000000</v>
      </c>
      <c r="D96" s="274"/>
      <c r="E96" s="276" t="s">
        <v>429</v>
      </c>
      <c r="F96" s="277" t="s">
        <v>370</v>
      </c>
      <c r="G96" s="278"/>
      <c r="H96" s="279">
        <v>549802</v>
      </c>
      <c r="I96" s="70"/>
    </row>
    <row r="97" spans="1:9" s="66" customFormat="1" ht="14.25" x14ac:dyDescent="0.2">
      <c r="A97" s="276"/>
      <c r="B97" s="276"/>
      <c r="C97" s="326"/>
      <c r="D97" s="274"/>
      <c r="E97" s="335" t="s">
        <v>1081</v>
      </c>
      <c r="F97" s="277"/>
      <c r="G97" s="278">
        <f>SUM(H98:H100)</f>
        <v>957562</v>
      </c>
      <c r="H97" s="279"/>
      <c r="I97" s="70"/>
    </row>
    <row r="98" spans="1:9" s="66" customFormat="1" x14ac:dyDescent="0.2">
      <c r="A98" s="276">
        <v>3111</v>
      </c>
      <c r="B98" s="276">
        <v>5331</v>
      </c>
      <c r="C98" s="326">
        <v>20026000000</v>
      </c>
      <c r="D98" s="274"/>
      <c r="E98" s="276" t="s">
        <v>430</v>
      </c>
      <c r="F98" s="277" t="s">
        <v>370</v>
      </c>
      <c r="G98" s="278"/>
      <c r="H98" s="279">
        <v>150000</v>
      </c>
      <c r="I98" s="70"/>
    </row>
    <row r="99" spans="1:9" s="66" customFormat="1" x14ac:dyDescent="0.2">
      <c r="A99" s="276">
        <v>3111</v>
      </c>
      <c r="B99" s="276">
        <v>5331</v>
      </c>
      <c r="C99" s="326">
        <v>20027000000</v>
      </c>
      <c r="D99" s="274"/>
      <c r="E99" s="276" t="s">
        <v>431</v>
      </c>
      <c r="F99" s="277" t="s">
        <v>370</v>
      </c>
      <c r="G99" s="278"/>
      <c r="H99" s="279">
        <v>605000</v>
      </c>
      <c r="I99" s="70"/>
    </row>
    <row r="100" spans="1:9" s="66" customFormat="1" x14ac:dyDescent="0.2">
      <c r="A100" s="276">
        <v>3111</v>
      </c>
      <c r="B100" s="276">
        <v>5331</v>
      </c>
      <c r="C100" s="326">
        <v>20028000000</v>
      </c>
      <c r="D100" s="274"/>
      <c r="E100" s="276" t="s">
        <v>432</v>
      </c>
      <c r="F100" s="277" t="s">
        <v>370</v>
      </c>
      <c r="G100" s="278"/>
      <c r="H100" s="279">
        <v>202562</v>
      </c>
      <c r="I100" s="70"/>
    </row>
    <row r="101" spans="1:9" s="66" customFormat="1" ht="14.25" x14ac:dyDescent="0.2">
      <c r="A101" s="276"/>
      <c r="B101" s="276"/>
      <c r="C101" s="326"/>
      <c r="D101" s="274"/>
      <c r="E101" s="335" t="s">
        <v>1082</v>
      </c>
      <c r="F101" s="277"/>
      <c r="G101" s="278">
        <f>SUM(H102:H104)</f>
        <v>622760</v>
      </c>
      <c r="H101" s="279"/>
      <c r="I101" s="70"/>
    </row>
    <row r="102" spans="1:9" s="66" customFormat="1" x14ac:dyDescent="0.2">
      <c r="A102" s="276">
        <v>3111</v>
      </c>
      <c r="B102" s="276">
        <v>5331</v>
      </c>
      <c r="C102" s="326">
        <v>20026000000</v>
      </c>
      <c r="D102" s="274"/>
      <c r="E102" s="276" t="s">
        <v>433</v>
      </c>
      <c r="F102" s="277" t="s">
        <v>370</v>
      </c>
      <c r="G102" s="278"/>
      <c r="H102" s="279">
        <v>245000</v>
      </c>
      <c r="I102" s="70"/>
    </row>
    <row r="103" spans="1:9" s="66" customFormat="1" x14ac:dyDescent="0.2">
      <c r="A103" s="276">
        <v>3111</v>
      </c>
      <c r="B103" s="276">
        <v>5331</v>
      </c>
      <c r="C103" s="326">
        <v>20027000000</v>
      </c>
      <c r="D103" s="274"/>
      <c r="E103" s="276" t="s">
        <v>434</v>
      </c>
      <c r="F103" s="277" t="s">
        <v>370</v>
      </c>
      <c r="G103" s="278"/>
      <c r="H103" s="279">
        <v>375000</v>
      </c>
      <c r="I103" s="70"/>
    </row>
    <row r="104" spans="1:9" s="66" customFormat="1" x14ac:dyDescent="0.2">
      <c r="A104" s="276">
        <v>3111</v>
      </c>
      <c r="B104" s="276">
        <v>5331</v>
      </c>
      <c r="C104" s="326">
        <v>20028000000</v>
      </c>
      <c r="D104" s="274"/>
      <c r="E104" s="276" t="s">
        <v>435</v>
      </c>
      <c r="F104" s="277" t="s">
        <v>370</v>
      </c>
      <c r="G104" s="278"/>
      <c r="H104" s="279">
        <v>2760</v>
      </c>
      <c r="I104" s="70"/>
    </row>
    <row r="105" spans="1:9" s="66" customFormat="1" ht="14.25" x14ac:dyDescent="0.2">
      <c r="A105" s="276"/>
      <c r="B105" s="276"/>
      <c r="C105" s="326"/>
      <c r="D105" s="274"/>
      <c r="E105" s="335" t="s">
        <v>1083</v>
      </c>
      <c r="F105" s="277"/>
      <c r="G105" s="278">
        <f>SUM(H106:H108)</f>
        <v>852736</v>
      </c>
      <c r="H105" s="279"/>
      <c r="I105" s="70"/>
    </row>
    <row r="106" spans="1:9" s="66" customFormat="1" x14ac:dyDescent="0.2">
      <c r="A106" s="276">
        <v>3111</v>
      </c>
      <c r="B106" s="276">
        <v>5331</v>
      </c>
      <c r="C106" s="326">
        <v>20026000000</v>
      </c>
      <c r="D106" s="274"/>
      <c r="E106" s="276" t="s">
        <v>436</v>
      </c>
      <c r="F106" s="277" t="s">
        <v>370</v>
      </c>
      <c r="G106" s="278"/>
      <c r="H106" s="279">
        <v>145000</v>
      </c>
      <c r="I106" s="70"/>
    </row>
    <row r="107" spans="1:9" s="66" customFormat="1" x14ac:dyDescent="0.2">
      <c r="A107" s="276">
        <v>3111</v>
      </c>
      <c r="B107" s="276">
        <v>5331</v>
      </c>
      <c r="C107" s="326">
        <v>20027000000</v>
      </c>
      <c r="D107" s="274"/>
      <c r="E107" s="276" t="s">
        <v>437</v>
      </c>
      <c r="F107" s="277" t="s">
        <v>370</v>
      </c>
      <c r="G107" s="278"/>
      <c r="H107" s="279">
        <v>535000</v>
      </c>
      <c r="I107" s="70"/>
    </row>
    <row r="108" spans="1:9" s="66" customFormat="1" x14ac:dyDescent="0.2">
      <c r="A108" s="276">
        <v>3111</v>
      </c>
      <c r="B108" s="276">
        <v>5331</v>
      </c>
      <c r="C108" s="326">
        <v>20028000000</v>
      </c>
      <c r="D108" s="274"/>
      <c r="E108" s="276" t="s">
        <v>438</v>
      </c>
      <c r="F108" s="277" t="s">
        <v>370</v>
      </c>
      <c r="G108" s="278"/>
      <c r="H108" s="279">
        <v>172736</v>
      </c>
      <c r="I108" s="70"/>
    </row>
    <row r="109" spans="1:9" s="66" customFormat="1" ht="14.25" x14ac:dyDescent="0.2">
      <c r="A109" s="276"/>
      <c r="B109" s="276"/>
      <c r="C109" s="326"/>
      <c r="D109" s="274"/>
      <c r="E109" s="335" t="s">
        <v>1084</v>
      </c>
      <c r="F109" s="277"/>
      <c r="G109" s="278">
        <f>SUM(H110:H112)</f>
        <v>2124504</v>
      </c>
      <c r="H109" s="279"/>
      <c r="I109" s="70"/>
    </row>
    <row r="110" spans="1:9" s="66" customFormat="1" x14ac:dyDescent="0.2">
      <c r="A110" s="276">
        <v>3111</v>
      </c>
      <c r="B110" s="276">
        <v>5331</v>
      </c>
      <c r="C110" s="326">
        <v>20026000000</v>
      </c>
      <c r="D110" s="274"/>
      <c r="E110" s="276" t="s">
        <v>439</v>
      </c>
      <c r="F110" s="277" t="s">
        <v>370</v>
      </c>
      <c r="G110" s="278"/>
      <c r="H110" s="279">
        <v>390000</v>
      </c>
      <c r="I110" s="70"/>
    </row>
    <row r="111" spans="1:9" s="66" customFormat="1" x14ac:dyDescent="0.2">
      <c r="A111" s="276">
        <v>3111</v>
      </c>
      <c r="B111" s="276">
        <v>5331</v>
      </c>
      <c r="C111" s="326">
        <v>20027000000</v>
      </c>
      <c r="D111" s="274"/>
      <c r="E111" s="276" t="s">
        <v>440</v>
      </c>
      <c r="F111" s="277" t="s">
        <v>370</v>
      </c>
      <c r="G111" s="278"/>
      <c r="H111" s="279">
        <v>1350000</v>
      </c>
      <c r="I111" s="70"/>
    </row>
    <row r="112" spans="1:9" s="66" customFormat="1" x14ac:dyDescent="0.2">
      <c r="A112" s="276">
        <v>3111</v>
      </c>
      <c r="B112" s="276">
        <v>5331</v>
      </c>
      <c r="C112" s="326">
        <v>20028000000</v>
      </c>
      <c r="D112" s="274"/>
      <c r="E112" s="276" t="s">
        <v>441</v>
      </c>
      <c r="F112" s="277" t="s">
        <v>370</v>
      </c>
      <c r="G112" s="278"/>
      <c r="H112" s="279">
        <v>384504</v>
      </c>
      <c r="I112" s="70"/>
    </row>
    <row r="113" spans="1:9" s="66" customFormat="1" ht="14.25" x14ac:dyDescent="0.2">
      <c r="A113" s="276"/>
      <c r="B113" s="276"/>
      <c r="C113" s="326"/>
      <c r="D113" s="274"/>
      <c r="E113" s="335" t="s">
        <v>1085</v>
      </c>
      <c r="F113" s="277"/>
      <c r="G113" s="278">
        <f>SUM(H114:H116)</f>
        <v>816792</v>
      </c>
      <c r="H113" s="279"/>
      <c r="I113" s="70"/>
    </row>
    <row r="114" spans="1:9" s="66" customFormat="1" x14ac:dyDescent="0.2">
      <c r="A114" s="276">
        <v>3111</v>
      </c>
      <c r="B114" s="276">
        <v>5331</v>
      </c>
      <c r="C114" s="326">
        <v>20026000000</v>
      </c>
      <c r="D114" s="274"/>
      <c r="E114" s="276" t="s">
        <v>442</v>
      </c>
      <c r="F114" s="277" t="s">
        <v>370</v>
      </c>
      <c r="G114" s="278"/>
      <c r="H114" s="279">
        <v>160000</v>
      </c>
      <c r="I114" s="70"/>
    </row>
    <row r="115" spans="1:9" s="66" customFormat="1" x14ac:dyDescent="0.2">
      <c r="A115" s="276">
        <v>3111</v>
      </c>
      <c r="B115" s="276">
        <v>5331</v>
      </c>
      <c r="C115" s="326">
        <v>20027000000</v>
      </c>
      <c r="D115" s="274"/>
      <c r="E115" s="276" t="s">
        <v>443</v>
      </c>
      <c r="F115" s="277" t="s">
        <v>370</v>
      </c>
      <c r="G115" s="278"/>
      <c r="H115" s="279">
        <v>470000</v>
      </c>
      <c r="I115" s="70"/>
    </row>
    <row r="116" spans="1:9" s="66" customFormat="1" x14ac:dyDescent="0.2">
      <c r="A116" s="276">
        <v>3111</v>
      </c>
      <c r="B116" s="276">
        <v>5331</v>
      </c>
      <c r="C116" s="326">
        <v>20028000000</v>
      </c>
      <c r="D116" s="274"/>
      <c r="E116" s="276" t="s">
        <v>444</v>
      </c>
      <c r="F116" s="277" t="s">
        <v>370</v>
      </c>
      <c r="G116" s="278"/>
      <c r="H116" s="279">
        <v>186792</v>
      </c>
      <c r="I116" s="70"/>
    </row>
    <row r="117" spans="1:9" s="66" customFormat="1" ht="14.25" x14ac:dyDescent="0.2">
      <c r="A117" s="276"/>
      <c r="B117" s="276"/>
      <c r="C117" s="326"/>
      <c r="D117" s="274"/>
      <c r="E117" s="335" t="s">
        <v>1086</v>
      </c>
      <c r="F117" s="277"/>
      <c r="G117" s="278">
        <f>SUM(H118:H120)</f>
        <v>422312</v>
      </c>
      <c r="H117" s="279"/>
      <c r="I117" s="70"/>
    </row>
    <row r="118" spans="1:9" s="66" customFormat="1" x14ac:dyDescent="0.2">
      <c r="A118" s="276">
        <v>3111</v>
      </c>
      <c r="B118" s="276">
        <v>5331</v>
      </c>
      <c r="C118" s="326">
        <v>20026000000</v>
      </c>
      <c r="D118" s="274"/>
      <c r="E118" s="276" t="s">
        <v>445</v>
      </c>
      <c r="F118" s="277" t="s">
        <v>370</v>
      </c>
      <c r="G118" s="278"/>
      <c r="H118" s="279">
        <v>150000</v>
      </c>
      <c r="I118" s="70"/>
    </row>
    <row r="119" spans="1:9" s="66" customFormat="1" x14ac:dyDescent="0.2">
      <c r="A119" s="276">
        <v>3111</v>
      </c>
      <c r="B119" s="276">
        <v>5331</v>
      </c>
      <c r="C119" s="326">
        <v>20027000000</v>
      </c>
      <c r="D119" s="274"/>
      <c r="E119" s="276" t="s">
        <v>446</v>
      </c>
      <c r="F119" s="277" t="s">
        <v>370</v>
      </c>
      <c r="G119" s="278"/>
      <c r="H119" s="279">
        <v>270000</v>
      </c>
      <c r="I119" s="70"/>
    </row>
    <row r="120" spans="1:9" s="66" customFormat="1" x14ac:dyDescent="0.2">
      <c r="A120" s="276">
        <v>3111</v>
      </c>
      <c r="B120" s="276">
        <v>5331</v>
      </c>
      <c r="C120" s="326">
        <v>20028000000</v>
      </c>
      <c r="D120" s="274"/>
      <c r="E120" s="276" t="s">
        <v>447</v>
      </c>
      <c r="F120" s="277" t="s">
        <v>370</v>
      </c>
      <c r="G120" s="278"/>
      <c r="H120" s="279">
        <v>2312</v>
      </c>
      <c r="I120" s="70"/>
    </row>
    <row r="121" spans="1:9" s="66" customFormat="1" ht="14.25" x14ac:dyDescent="0.2">
      <c r="A121" s="276"/>
      <c r="B121" s="276"/>
      <c r="C121" s="326"/>
      <c r="D121" s="274"/>
      <c r="E121" s="335" t="s">
        <v>1087</v>
      </c>
      <c r="F121" s="277"/>
      <c r="G121" s="278">
        <f>SUM(H122:H124)</f>
        <v>1705576</v>
      </c>
      <c r="H121" s="279"/>
      <c r="I121" s="70"/>
    </row>
    <row r="122" spans="1:9" s="66" customFormat="1" x14ac:dyDescent="0.2">
      <c r="A122" s="276">
        <v>3111</v>
      </c>
      <c r="B122" s="276">
        <v>5331</v>
      </c>
      <c r="C122" s="326">
        <v>20026000000</v>
      </c>
      <c r="D122" s="274"/>
      <c r="E122" s="276" t="s">
        <v>448</v>
      </c>
      <c r="F122" s="277" t="s">
        <v>370</v>
      </c>
      <c r="G122" s="278"/>
      <c r="H122" s="279">
        <v>210000</v>
      </c>
      <c r="I122" s="70"/>
    </row>
    <row r="123" spans="1:9" s="66" customFormat="1" x14ac:dyDescent="0.2">
      <c r="A123" s="276">
        <v>3111</v>
      </c>
      <c r="B123" s="276">
        <v>5331</v>
      </c>
      <c r="C123" s="326">
        <v>20027000000</v>
      </c>
      <c r="D123" s="274"/>
      <c r="E123" s="276" t="s">
        <v>449</v>
      </c>
      <c r="F123" s="277" t="s">
        <v>370</v>
      </c>
      <c r="G123" s="278"/>
      <c r="H123" s="279">
        <v>1000000</v>
      </c>
      <c r="I123" s="70"/>
    </row>
    <row r="124" spans="1:9" s="66" customFormat="1" x14ac:dyDescent="0.2">
      <c r="A124" s="276">
        <v>3111</v>
      </c>
      <c r="B124" s="276">
        <v>5331</v>
      </c>
      <c r="C124" s="326">
        <v>20028000000</v>
      </c>
      <c r="D124" s="274"/>
      <c r="E124" s="276" t="s">
        <v>450</v>
      </c>
      <c r="F124" s="277" t="s">
        <v>370</v>
      </c>
      <c r="G124" s="278"/>
      <c r="H124" s="279">
        <v>495576</v>
      </c>
      <c r="I124" s="70"/>
    </row>
    <row r="125" spans="1:9" s="66" customFormat="1" ht="14.25" x14ac:dyDescent="0.2">
      <c r="A125" s="276"/>
      <c r="B125" s="276"/>
      <c r="C125" s="326"/>
      <c r="D125" s="274"/>
      <c r="E125" s="335" t="s">
        <v>1088</v>
      </c>
      <c r="F125" s="277"/>
      <c r="G125" s="278">
        <f>SUM(H126:H128)</f>
        <v>416564</v>
      </c>
      <c r="H125" s="279"/>
      <c r="I125" s="70"/>
    </row>
    <row r="126" spans="1:9" s="66" customFormat="1" x14ac:dyDescent="0.2">
      <c r="A126" s="276">
        <v>3111</v>
      </c>
      <c r="B126" s="276">
        <v>5331</v>
      </c>
      <c r="C126" s="326">
        <v>20026000000</v>
      </c>
      <c r="D126" s="274"/>
      <c r="E126" s="276" t="s">
        <v>451</v>
      </c>
      <c r="F126" s="277" t="s">
        <v>370</v>
      </c>
      <c r="G126" s="278"/>
      <c r="H126" s="279">
        <v>165000</v>
      </c>
      <c r="I126" s="70"/>
    </row>
    <row r="127" spans="1:9" s="66" customFormat="1" x14ac:dyDescent="0.2">
      <c r="A127" s="276">
        <v>3111</v>
      </c>
      <c r="B127" s="276">
        <v>5331</v>
      </c>
      <c r="C127" s="326">
        <v>20027000000</v>
      </c>
      <c r="D127" s="274"/>
      <c r="E127" s="276" t="s">
        <v>452</v>
      </c>
      <c r="F127" s="277" t="s">
        <v>370</v>
      </c>
      <c r="G127" s="278"/>
      <c r="H127" s="279">
        <v>245000</v>
      </c>
      <c r="I127" s="70"/>
    </row>
    <row r="128" spans="1:9" s="66" customFormat="1" x14ac:dyDescent="0.2">
      <c r="A128" s="276">
        <v>3111</v>
      </c>
      <c r="B128" s="276">
        <v>5331</v>
      </c>
      <c r="C128" s="326">
        <v>20028000000</v>
      </c>
      <c r="D128" s="274"/>
      <c r="E128" s="276" t="s">
        <v>453</v>
      </c>
      <c r="F128" s="277" t="s">
        <v>370</v>
      </c>
      <c r="G128" s="278"/>
      <c r="H128" s="279">
        <v>6564</v>
      </c>
      <c r="I128" s="70"/>
    </row>
    <row r="129" spans="1:9" s="66" customFormat="1" ht="14.25" x14ac:dyDescent="0.2">
      <c r="A129" s="276"/>
      <c r="B129" s="276"/>
      <c r="C129" s="326"/>
      <c r="D129" s="274"/>
      <c r="E129" s="335" t="s">
        <v>1089</v>
      </c>
      <c r="F129" s="277"/>
      <c r="G129" s="278">
        <f>SUM(H130:H132)</f>
        <v>553352</v>
      </c>
      <c r="H129" s="279"/>
      <c r="I129" s="70"/>
    </row>
    <row r="130" spans="1:9" s="66" customFormat="1" x14ac:dyDescent="0.2">
      <c r="A130" s="276">
        <v>3111</v>
      </c>
      <c r="B130" s="276">
        <v>5331</v>
      </c>
      <c r="C130" s="326">
        <v>20026000000</v>
      </c>
      <c r="D130" s="274"/>
      <c r="E130" s="281" t="s">
        <v>454</v>
      </c>
      <c r="F130" s="277" t="s">
        <v>370</v>
      </c>
      <c r="G130" s="278"/>
      <c r="H130" s="279">
        <v>215000</v>
      </c>
      <c r="I130" s="70"/>
    </row>
    <row r="131" spans="1:9" s="66" customFormat="1" x14ac:dyDescent="0.2">
      <c r="A131" s="276">
        <v>3111</v>
      </c>
      <c r="B131" s="276">
        <v>5331</v>
      </c>
      <c r="C131" s="326">
        <v>20027000000</v>
      </c>
      <c r="D131" s="274"/>
      <c r="E131" s="276" t="s">
        <v>455</v>
      </c>
      <c r="F131" s="277" t="s">
        <v>370</v>
      </c>
      <c r="G131" s="278"/>
      <c r="H131" s="279">
        <v>330000</v>
      </c>
      <c r="I131" s="70"/>
    </row>
    <row r="132" spans="1:9" s="66" customFormat="1" x14ac:dyDescent="0.2">
      <c r="A132" s="276">
        <v>3111</v>
      </c>
      <c r="B132" s="276">
        <v>5331</v>
      </c>
      <c r="C132" s="326">
        <v>20028000000</v>
      </c>
      <c r="D132" s="274"/>
      <c r="E132" s="276" t="s">
        <v>456</v>
      </c>
      <c r="F132" s="277" t="s">
        <v>370</v>
      </c>
      <c r="G132" s="278"/>
      <c r="H132" s="279">
        <v>8352</v>
      </c>
      <c r="I132" s="70"/>
    </row>
    <row r="133" spans="1:9" s="66" customFormat="1" ht="14.25" x14ac:dyDescent="0.2">
      <c r="A133" s="276"/>
      <c r="B133" s="276"/>
      <c r="C133" s="326"/>
      <c r="D133" s="274"/>
      <c r="E133" s="335" t="s">
        <v>1090</v>
      </c>
      <c r="F133" s="277"/>
      <c r="G133" s="278">
        <f>SUM(H134:H136)</f>
        <v>1079938</v>
      </c>
      <c r="H133" s="279"/>
      <c r="I133" s="70"/>
    </row>
    <row r="134" spans="1:9" s="66" customFormat="1" x14ac:dyDescent="0.2">
      <c r="A134" s="276">
        <v>3111</v>
      </c>
      <c r="B134" s="276">
        <v>5331</v>
      </c>
      <c r="C134" s="326">
        <v>20026000000</v>
      </c>
      <c r="D134" s="274"/>
      <c r="E134" s="276" t="s">
        <v>457</v>
      </c>
      <c r="F134" s="277" t="s">
        <v>370</v>
      </c>
      <c r="G134" s="278"/>
      <c r="H134" s="279">
        <v>35000</v>
      </c>
      <c r="I134" s="70"/>
    </row>
    <row r="135" spans="1:9" s="66" customFormat="1" x14ac:dyDescent="0.2">
      <c r="A135" s="276">
        <v>3111</v>
      </c>
      <c r="B135" s="276">
        <v>5331</v>
      </c>
      <c r="C135" s="326">
        <v>20027000000</v>
      </c>
      <c r="D135" s="274"/>
      <c r="E135" s="276" t="s">
        <v>458</v>
      </c>
      <c r="F135" s="277" t="s">
        <v>370</v>
      </c>
      <c r="G135" s="278"/>
      <c r="H135" s="279">
        <v>510000</v>
      </c>
      <c r="I135" s="70"/>
    </row>
    <row r="136" spans="1:9" s="66" customFormat="1" x14ac:dyDescent="0.2">
      <c r="A136" s="276">
        <v>3111</v>
      </c>
      <c r="B136" s="276">
        <v>5331</v>
      </c>
      <c r="C136" s="326">
        <v>20028000000</v>
      </c>
      <c r="D136" s="274"/>
      <c r="E136" s="276" t="s">
        <v>459</v>
      </c>
      <c r="F136" s="277" t="s">
        <v>370</v>
      </c>
      <c r="G136" s="278"/>
      <c r="H136" s="279">
        <v>534938</v>
      </c>
      <c r="I136" s="70"/>
    </row>
    <row r="137" spans="1:9" s="66" customFormat="1" ht="14.25" x14ac:dyDescent="0.2">
      <c r="A137" s="276"/>
      <c r="B137" s="276"/>
      <c r="C137" s="326"/>
      <c r="D137" s="274"/>
      <c r="E137" s="335" t="s">
        <v>1091</v>
      </c>
      <c r="F137" s="277"/>
      <c r="G137" s="278">
        <f>SUM(H138:H140)</f>
        <v>1166168</v>
      </c>
      <c r="H137" s="279"/>
      <c r="I137" s="70"/>
    </row>
    <row r="138" spans="1:9" s="66" customFormat="1" x14ac:dyDescent="0.2">
      <c r="A138" s="276">
        <v>3111</v>
      </c>
      <c r="B138" s="276">
        <v>5331</v>
      </c>
      <c r="C138" s="326">
        <v>20026000000</v>
      </c>
      <c r="D138" s="274"/>
      <c r="E138" s="276" t="s">
        <v>460</v>
      </c>
      <c r="F138" s="277" t="s">
        <v>370</v>
      </c>
      <c r="G138" s="278"/>
      <c r="H138" s="279">
        <v>95000</v>
      </c>
      <c r="I138" s="70"/>
    </row>
    <row r="139" spans="1:9" s="66" customFormat="1" x14ac:dyDescent="0.2">
      <c r="A139" s="276">
        <v>3111</v>
      </c>
      <c r="B139" s="276">
        <v>5331</v>
      </c>
      <c r="C139" s="326">
        <v>20027000000</v>
      </c>
      <c r="D139" s="274"/>
      <c r="E139" s="276" t="s">
        <v>461</v>
      </c>
      <c r="F139" s="277" t="s">
        <v>370</v>
      </c>
      <c r="G139" s="278"/>
      <c r="H139" s="279">
        <v>675000</v>
      </c>
      <c r="I139" s="70"/>
    </row>
    <row r="140" spans="1:9" s="66" customFormat="1" x14ac:dyDescent="0.2">
      <c r="A140" s="276">
        <v>3111</v>
      </c>
      <c r="B140" s="276">
        <v>5331</v>
      </c>
      <c r="C140" s="326">
        <v>20028000000</v>
      </c>
      <c r="D140" s="274"/>
      <c r="E140" s="276" t="s">
        <v>462</v>
      </c>
      <c r="F140" s="277" t="s">
        <v>370</v>
      </c>
      <c r="G140" s="278"/>
      <c r="H140" s="279">
        <v>396168</v>
      </c>
      <c r="I140" s="70"/>
    </row>
    <row r="141" spans="1:9" s="66" customFormat="1" ht="14.25" x14ac:dyDescent="0.2">
      <c r="A141" s="276"/>
      <c r="B141" s="276"/>
      <c r="C141" s="326"/>
      <c r="D141" s="274"/>
      <c r="E141" s="335" t="s">
        <v>1092</v>
      </c>
      <c r="F141" s="277"/>
      <c r="G141" s="278">
        <f>SUM(H142:H143)</f>
        <v>405000</v>
      </c>
      <c r="H141" s="279"/>
      <c r="I141" s="70"/>
    </row>
    <row r="142" spans="1:9" s="66" customFormat="1" x14ac:dyDescent="0.2">
      <c r="A142" s="276">
        <v>3111</v>
      </c>
      <c r="B142" s="276">
        <v>5331</v>
      </c>
      <c r="C142" s="326">
        <v>20026000000</v>
      </c>
      <c r="D142" s="274"/>
      <c r="E142" s="276" t="s">
        <v>463</v>
      </c>
      <c r="F142" s="277" t="s">
        <v>370</v>
      </c>
      <c r="G142" s="278"/>
      <c r="H142" s="279">
        <v>185000</v>
      </c>
      <c r="I142" s="70"/>
    </row>
    <row r="143" spans="1:9" s="66" customFormat="1" x14ac:dyDescent="0.2">
      <c r="A143" s="276">
        <v>3111</v>
      </c>
      <c r="B143" s="276">
        <v>5331</v>
      </c>
      <c r="C143" s="326">
        <v>20027000000</v>
      </c>
      <c r="D143" s="274"/>
      <c r="E143" s="276" t="s">
        <v>464</v>
      </c>
      <c r="F143" s="277" t="s">
        <v>370</v>
      </c>
      <c r="G143" s="278"/>
      <c r="H143" s="279">
        <v>220000</v>
      </c>
      <c r="I143" s="70"/>
    </row>
    <row r="144" spans="1:9" s="66" customFormat="1" ht="14.25" x14ac:dyDescent="0.2">
      <c r="A144" s="276"/>
      <c r="B144" s="276"/>
      <c r="C144" s="326"/>
      <c r="D144" s="274"/>
      <c r="E144" s="335" t="s">
        <v>1093</v>
      </c>
      <c r="F144" s="277"/>
      <c r="G144" s="278">
        <f>SUM(H145:H146)</f>
        <v>410000</v>
      </c>
      <c r="H144" s="279"/>
      <c r="I144" s="70"/>
    </row>
    <row r="145" spans="1:9" s="66" customFormat="1" x14ac:dyDescent="0.2">
      <c r="A145" s="276">
        <v>3111</v>
      </c>
      <c r="B145" s="276">
        <v>5331</v>
      </c>
      <c r="C145" s="326">
        <v>20026000000</v>
      </c>
      <c r="D145" s="274"/>
      <c r="E145" s="276" t="s">
        <v>465</v>
      </c>
      <c r="F145" s="277" t="s">
        <v>370</v>
      </c>
      <c r="G145" s="278"/>
      <c r="H145" s="279">
        <v>185000</v>
      </c>
      <c r="I145" s="70"/>
    </row>
    <row r="146" spans="1:9" s="66" customFormat="1" x14ac:dyDescent="0.2">
      <c r="A146" s="276">
        <v>3111</v>
      </c>
      <c r="B146" s="276">
        <v>5331</v>
      </c>
      <c r="C146" s="326">
        <v>20027000000</v>
      </c>
      <c r="D146" s="274"/>
      <c r="E146" s="276" t="s">
        <v>466</v>
      </c>
      <c r="F146" s="277" t="s">
        <v>370</v>
      </c>
      <c r="G146" s="278"/>
      <c r="H146" s="279">
        <v>225000</v>
      </c>
      <c r="I146" s="70"/>
    </row>
    <row r="147" spans="1:9" s="66" customFormat="1" ht="14.25" x14ac:dyDescent="0.2">
      <c r="A147" s="276"/>
      <c r="B147" s="276"/>
      <c r="C147" s="326"/>
      <c r="D147" s="274"/>
      <c r="E147" s="335" t="s">
        <v>1094</v>
      </c>
      <c r="F147" s="277"/>
      <c r="G147" s="278">
        <f>SUM(H148:H150)</f>
        <v>385900</v>
      </c>
      <c r="H147" s="279"/>
      <c r="I147" s="70"/>
    </row>
    <row r="148" spans="1:9" s="66" customFormat="1" x14ac:dyDescent="0.2">
      <c r="A148" s="276">
        <v>3111</v>
      </c>
      <c r="B148" s="276">
        <v>5331</v>
      </c>
      <c r="C148" s="326">
        <v>20026000000</v>
      </c>
      <c r="D148" s="274"/>
      <c r="E148" s="276" t="s">
        <v>467</v>
      </c>
      <c r="F148" s="277" t="s">
        <v>370</v>
      </c>
      <c r="G148" s="278"/>
      <c r="H148" s="279">
        <v>190000</v>
      </c>
      <c r="I148" s="70"/>
    </row>
    <row r="149" spans="1:9" s="66" customFormat="1" x14ac:dyDescent="0.2">
      <c r="A149" s="276">
        <v>3111</v>
      </c>
      <c r="B149" s="276">
        <v>5331</v>
      </c>
      <c r="C149" s="326">
        <v>20027000000</v>
      </c>
      <c r="D149" s="274"/>
      <c r="E149" s="276" t="s">
        <v>468</v>
      </c>
      <c r="F149" s="277" t="s">
        <v>370</v>
      </c>
      <c r="G149" s="278"/>
      <c r="H149" s="279">
        <v>195000</v>
      </c>
      <c r="I149" s="70"/>
    </row>
    <row r="150" spans="1:9" s="66" customFormat="1" x14ac:dyDescent="0.2">
      <c r="A150" s="276">
        <v>3111</v>
      </c>
      <c r="B150" s="276">
        <v>5331</v>
      </c>
      <c r="C150" s="326">
        <v>20028000000</v>
      </c>
      <c r="D150" s="274"/>
      <c r="E150" s="276" t="s">
        <v>469</v>
      </c>
      <c r="F150" s="277" t="s">
        <v>370</v>
      </c>
      <c r="G150" s="278"/>
      <c r="H150" s="279">
        <v>900</v>
      </c>
      <c r="I150" s="70"/>
    </row>
    <row r="151" spans="1:9" s="66" customFormat="1" ht="14.25" x14ac:dyDescent="0.2">
      <c r="A151" s="276"/>
      <c r="B151" s="276"/>
      <c r="C151" s="326"/>
      <c r="D151" s="274"/>
      <c r="E151" s="335" t="s">
        <v>1095</v>
      </c>
      <c r="F151" s="277"/>
      <c r="G151" s="278">
        <f>SUM(H152:H154)</f>
        <v>925624</v>
      </c>
      <c r="H151" s="279"/>
      <c r="I151" s="70"/>
    </row>
    <row r="152" spans="1:9" s="66" customFormat="1" x14ac:dyDescent="0.2">
      <c r="A152" s="276">
        <v>3111</v>
      </c>
      <c r="B152" s="276">
        <v>5331</v>
      </c>
      <c r="C152" s="326">
        <v>20026000000</v>
      </c>
      <c r="D152" s="274"/>
      <c r="E152" s="276" t="s">
        <v>470</v>
      </c>
      <c r="F152" s="277" t="s">
        <v>370</v>
      </c>
      <c r="G152" s="278"/>
      <c r="H152" s="279">
        <v>255000</v>
      </c>
      <c r="I152" s="70"/>
    </row>
    <row r="153" spans="1:9" s="66" customFormat="1" x14ac:dyDescent="0.2">
      <c r="A153" s="276">
        <v>3111</v>
      </c>
      <c r="B153" s="276">
        <v>5331</v>
      </c>
      <c r="C153" s="326">
        <v>20027000000</v>
      </c>
      <c r="D153" s="274"/>
      <c r="E153" s="276" t="s">
        <v>471</v>
      </c>
      <c r="F153" s="277" t="s">
        <v>370</v>
      </c>
      <c r="G153" s="278"/>
      <c r="H153" s="279">
        <v>505000</v>
      </c>
      <c r="I153" s="70"/>
    </row>
    <row r="154" spans="1:9" s="66" customFormat="1" x14ac:dyDescent="0.2">
      <c r="A154" s="276">
        <v>3111</v>
      </c>
      <c r="B154" s="276">
        <v>5331</v>
      </c>
      <c r="C154" s="326">
        <v>20028000000</v>
      </c>
      <c r="D154" s="274"/>
      <c r="E154" s="276" t="s">
        <v>472</v>
      </c>
      <c r="F154" s="277" t="s">
        <v>370</v>
      </c>
      <c r="G154" s="278"/>
      <c r="H154" s="279">
        <v>165624</v>
      </c>
      <c r="I154" s="70"/>
    </row>
    <row r="155" spans="1:9" s="66" customFormat="1" ht="14.25" x14ac:dyDescent="0.2">
      <c r="A155" s="276"/>
      <c r="B155" s="276"/>
      <c r="C155" s="326"/>
      <c r="D155" s="274"/>
      <c r="E155" s="335" t="s">
        <v>1096</v>
      </c>
      <c r="F155" s="277"/>
      <c r="G155" s="278">
        <f>SUM(H156:H158)</f>
        <v>684844</v>
      </c>
      <c r="H155" s="279"/>
      <c r="I155" s="70"/>
    </row>
    <row r="156" spans="1:9" s="66" customFormat="1" x14ac:dyDescent="0.2">
      <c r="A156" s="276">
        <v>3111</v>
      </c>
      <c r="B156" s="276">
        <v>5331</v>
      </c>
      <c r="C156" s="326">
        <v>20026000000</v>
      </c>
      <c r="D156" s="274"/>
      <c r="E156" s="276" t="s">
        <v>473</v>
      </c>
      <c r="F156" s="277" t="s">
        <v>370</v>
      </c>
      <c r="G156" s="278"/>
      <c r="H156" s="279">
        <v>105000</v>
      </c>
      <c r="I156" s="70"/>
    </row>
    <row r="157" spans="1:9" s="66" customFormat="1" x14ac:dyDescent="0.2">
      <c r="A157" s="276">
        <v>3111</v>
      </c>
      <c r="B157" s="276">
        <v>5331</v>
      </c>
      <c r="C157" s="326">
        <v>20027000000</v>
      </c>
      <c r="D157" s="274"/>
      <c r="E157" s="276" t="s">
        <v>474</v>
      </c>
      <c r="F157" s="277" t="s">
        <v>370</v>
      </c>
      <c r="G157" s="278"/>
      <c r="H157" s="279">
        <v>490000</v>
      </c>
      <c r="I157" s="70"/>
    </row>
    <row r="158" spans="1:9" s="66" customFormat="1" x14ac:dyDescent="0.2">
      <c r="A158" s="276">
        <v>3111</v>
      </c>
      <c r="B158" s="276">
        <v>5331</v>
      </c>
      <c r="C158" s="326">
        <v>20028000000</v>
      </c>
      <c r="D158" s="274"/>
      <c r="E158" s="276" t="s">
        <v>475</v>
      </c>
      <c r="F158" s="277" t="s">
        <v>370</v>
      </c>
      <c r="G158" s="278"/>
      <c r="H158" s="279">
        <v>89844</v>
      </c>
      <c r="I158" s="70"/>
    </row>
    <row r="159" spans="1:9" s="66" customFormat="1" ht="14.25" x14ac:dyDescent="0.2">
      <c r="A159" s="276"/>
      <c r="B159" s="276"/>
      <c r="C159" s="326"/>
      <c r="D159" s="274"/>
      <c r="E159" s="335" t="s">
        <v>1097</v>
      </c>
      <c r="F159" s="277"/>
      <c r="G159" s="278">
        <f>SUM(H160:H162)</f>
        <v>917652</v>
      </c>
      <c r="H159" s="279"/>
      <c r="I159" s="70"/>
    </row>
    <row r="160" spans="1:9" s="66" customFormat="1" x14ac:dyDescent="0.2">
      <c r="A160" s="276">
        <v>3111</v>
      </c>
      <c r="B160" s="276">
        <v>5331</v>
      </c>
      <c r="C160" s="326">
        <v>20026000000</v>
      </c>
      <c r="D160" s="274"/>
      <c r="E160" s="276" t="s">
        <v>476</v>
      </c>
      <c r="F160" s="277" t="s">
        <v>370</v>
      </c>
      <c r="G160" s="278"/>
      <c r="H160" s="279">
        <v>190000</v>
      </c>
      <c r="I160" s="70"/>
    </row>
    <row r="161" spans="1:9" s="66" customFormat="1" x14ac:dyDescent="0.2">
      <c r="A161" s="276">
        <v>3111</v>
      </c>
      <c r="B161" s="276">
        <v>5331</v>
      </c>
      <c r="C161" s="326">
        <v>20027000000</v>
      </c>
      <c r="D161" s="274"/>
      <c r="E161" s="276" t="s">
        <v>477</v>
      </c>
      <c r="F161" s="277" t="s">
        <v>370</v>
      </c>
      <c r="G161" s="278"/>
      <c r="H161" s="279">
        <v>515000</v>
      </c>
      <c r="I161" s="70"/>
    </row>
    <row r="162" spans="1:9" s="66" customFormat="1" x14ac:dyDescent="0.2">
      <c r="A162" s="276">
        <v>3111</v>
      </c>
      <c r="B162" s="276">
        <v>5331</v>
      </c>
      <c r="C162" s="326">
        <v>20028000000</v>
      </c>
      <c r="D162" s="274"/>
      <c r="E162" s="276" t="s">
        <v>478</v>
      </c>
      <c r="F162" s="277" t="s">
        <v>370</v>
      </c>
      <c r="G162" s="278"/>
      <c r="H162" s="279">
        <v>212652</v>
      </c>
      <c r="I162" s="70"/>
    </row>
    <row r="163" spans="1:9" s="66" customFormat="1" ht="14.25" x14ac:dyDescent="0.2">
      <c r="A163" s="276"/>
      <c r="B163" s="276"/>
      <c r="C163" s="326"/>
      <c r="D163" s="274"/>
      <c r="E163" s="335" t="s">
        <v>1098</v>
      </c>
      <c r="F163" s="277"/>
      <c r="G163" s="278">
        <f>SUM(H164:H166)</f>
        <v>924596</v>
      </c>
      <c r="H163" s="279"/>
      <c r="I163" s="70"/>
    </row>
    <row r="164" spans="1:9" s="66" customFormat="1" x14ac:dyDescent="0.2">
      <c r="A164" s="276">
        <v>3111</v>
      </c>
      <c r="B164" s="276">
        <v>5331</v>
      </c>
      <c r="C164" s="326">
        <v>20026000000</v>
      </c>
      <c r="D164" s="274"/>
      <c r="E164" s="276" t="s">
        <v>479</v>
      </c>
      <c r="F164" s="277" t="s">
        <v>370</v>
      </c>
      <c r="G164" s="278"/>
      <c r="H164" s="279">
        <v>360000</v>
      </c>
      <c r="I164" s="70"/>
    </row>
    <row r="165" spans="1:9" x14ac:dyDescent="0.2">
      <c r="A165" s="276">
        <v>3111</v>
      </c>
      <c r="B165" s="276">
        <v>5331</v>
      </c>
      <c r="C165" s="326">
        <v>20027000000</v>
      </c>
      <c r="D165" s="274"/>
      <c r="E165" s="276" t="s">
        <v>480</v>
      </c>
      <c r="F165" s="277" t="s">
        <v>370</v>
      </c>
      <c r="G165" s="278"/>
      <c r="H165" s="279">
        <v>515000</v>
      </c>
    </row>
    <row r="166" spans="1:9" x14ac:dyDescent="0.2">
      <c r="A166" s="276">
        <v>3111</v>
      </c>
      <c r="B166" s="276">
        <v>5331</v>
      </c>
      <c r="C166" s="326">
        <v>20028000000</v>
      </c>
      <c r="D166" s="274"/>
      <c r="E166" s="276" t="s">
        <v>481</v>
      </c>
      <c r="F166" s="277" t="s">
        <v>370</v>
      </c>
      <c r="G166" s="278"/>
      <c r="H166" s="279">
        <v>49596</v>
      </c>
    </row>
    <row r="167" spans="1:9" ht="14.25" x14ac:dyDescent="0.2">
      <c r="A167" s="276"/>
      <c r="B167" s="276"/>
      <c r="C167" s="326"/>
      <c r="D167" s="274"/>
      <c r="E167" s="335" t="s">
        <v>1099</v>
      </c>
      <c r="F167" s="277"/>
      <c r="G167" s="278">
        <f>SUM(H168:H170)</f>
        <v>898547</v>
      </c>
      <c r="H167" s="279"/>
    </row>
    <row r="168" spans="1:9" x14ac:dyDescent="0.2">
      <c r="A168" s="276">
        <v>3111</v>
      </c>
      <c r="B168" s="276">
        <v>5331</v>
      </c>
      <c r="C168" s="326">
        <v>20026000000</v>
      </c>
      <c r="D168" s="274"/>
      <c r="E168" s="276" t="s">
        <v>482</v>
      </c>
      <c r="F168" s="277" t="s">
        <v>370</v>
      </c>
      <c r="G168" s="278"/>
      <c r="H168" s="279">
        <v>50000</v>
      </c>
    </row>
    <row r="169" spans="1:9" x14ac:dyDescent="0.2">
      <c r="A169" s="276">
        <v>3111</v>
      </c>
      <c r="B169" s="276">
        <v>5331</v>
      </c>
      <c r="C169" s="326">
        <v>20027000000</v>
      </c>
      <c r="D169" s="274"/>
      <c r="E169" s="276" t="s">
        <v>483</v>
      </c>
      <c r="F169" s="277" t="s">
        <v>370</v>
      </c>
      <c r="G169" s="278"/>
      <c r="H169" s="279">
        <v>265000</v>
      </c>
    </row>
    <row r="170" spans="1:9" x14ac:dyDescent="0.2">
      <c r="A170" s="276">
        <v>3111</v>
      </c>
      <c r="B170" s="276">
        <v>5331</v>
      </c>
      <c r="C170" s="326">
        <v>20028000000</v>
      </c>
      <c r="D170" s="274"/>
      <c r="E170" s="276" t="s">
        <v>484</v>
      </c>
      <c r="F170" s="277" t="s">
        <v>370</v>
      </c>
      <c r="G170" s="278"/>
      <c r="H170" s="279">
        <v>583547</v>
      </c>
    </row>
    <row r="171" spans="1:9" x14ac:dyDescent="0.2">
      <c r="E171" s="18"/>
      <c r="F171" s="18"/>
      <c r="G171" s="341"/>
      <c r="H171" s="18"/>
    </row>
    <row r="172" spans="1:9" ht="18" x14ac:dyDescent="0.2">
      <c r="A172" s="276"/>
      <c r="B172" s="276"/>
      <c r="C172" s="326"/>
      <c r="E172" s="331" t="s">
        <v>1106</v>
      </c>
      <c r="F172" s="332"/>
      <c r="G172" s="345"/>
      <c r="H172" s="346">
        <f>SUM(H174:H264)</f>
        <v>82463746</v>
      </c>
      <c r="I172" s="273"/>
    </row>
    <row r="173" spans="1:9" ht="14.25" x14ac:dyDescent="0.2">
      <c r="A173" s="276"/>
      <c r="B173" s="276"/>
      <c r="C173" s="326"/>
      <c r="E173" s="335" t="s">
        <v>1047</v>
      </c>
      <c r="F173" s="337"/>
      <c r="G173" s="278">
        <f>SUM(H174:H176)</f>
        <v>3227164</v>
      </c>
      <c r="H173" s="279"/>
      <c r="I173" s="338"/>
    </row>
    <row r="174" spans="1:9" x14ac:dyDescent="0.2">
      <c r="A174" s="276">
        <v>3113</v>
      </c>
      <c r="B174" s="276">
        <v>5331</v>
      </c>
      <c r="C174" s="326">
        <v>20026000000</v>
      </c>
      <c r="E174" s="276" t="s">
        <v>485</v>
      </c>
      <c r="F174" s="277" t="s">
        <v>370</v>
      </c>
      <c r="G174" s="278"/>
      <c r="H174" s="279">
        <v>1200000</v>
      </c>
      <c r="I174" s="338"/>
    </row>
    <row r="175" spans="1:9" x14ac:dyDescent="0.2">
      <c r="A175" s="276">
        <v>3113</v>
      </c>
      <c r="B175" s="276">
        <v>5331</v>
      </c>
      <c r="C175" s="326">
        <v>20027000000</v>
      </c>
      <c r="E175" s="276" t="s">
        <v>486</v>
      </c>
      <c r="F175" s="277" t="s">
        <v>370</v>
      </c>
      <c r="G175" s="278"/>
      <c r="H175" s="279">
        <v>1380000</v>
      </c>
      <c r="I175" s="338"/>
    </row>
    <row r="176" spans="1:9" x14ac:dyDescent="0.2">
      <c r="A176" s="276">
        <v>3113</v>
      </c>
      <c r="B176" s="276">
        <v>5331</v>
      </c>
      <c r="C176" s="326">
        <v>20028000000</v>
      </c>
      <c r="E176" s="276" t="s">
        <v>487</v>
      </c>
      <c r="F176" s="277" t="s">
        <v>370</v>
      </c>
      <c r="G176" s="278"/>
      <c r="H176" s="279">
        <v>647164</v>
      </c>
      <c r="I176" s="338"/>
    </row>
    <row r="177" spans="1:9" ht="14.25" x14ac:dyDescent="0.2">
      <c r="A177" s="276"/>
      <c r="B177" s="276"/>
      <c r="C177" s="326"/>
      <c r="E177" s="335" t="s">
        <v>1048</v>
      </c>
      <c r="F177" s="277"/>
      <c r="G177" s="278">
        <f>SUM(H178:H180)</f>
        <v>4066016</v>
      </c>
      <c r="H177" s="279"/>
      <c r="I177" s="338"/>
    </row>
    <row r="178" spans="1:9" x14ac:dyDescent="0.2">
      <c r="A178" s="276">
        <v>3113</v>
      </c>
      <c r="B178" s="276">
        <v>5331</v>
      </c>
      <c r="C178" s="326">
        <v>20026000000</v>
      </c>
      <c r="E178" s="276" t="s">
        <v>488</v>
      </c>
      <c r="F178" s="277" t="s">
        <v>370</v>
      </c>
      <c r="G178" s="278"/>
      <c r="H178" s="279">
        <v>1110000</v>
      </c>
      <c r="I178" s="338"/>
    </row>
    <row r="179" spans="1:9" x14ac:dyDescent="0.2">
      <c r="A179" s="276">
        <v>3113</v>
      </c>
      <c r="B179" s="276">
        <v>5331</v>
      </c>
      <c r="C179" s="326">
        <v>20027000000</v>
      </c>
      <c r="E179" s="276" t="s">
        <v>489</v>
      </c>
      <c r="F179" s="277" t="s">
        <v>370</v>
      </c>
      <c r="G179" s="278"/>
      <c r="H179" s="279">
        <v>2095000</v>
      </c>
      <c r="I179" s="338"/>
    </row>
    <row r="180" spans="1:9" x14ac:dyDescent="0.2">
      <c r="A180" s="276">
        <v>3113</v>
      </c>
      <c r="B180" s="276">
        <v>5331</v>
      </c>
      <c r="C180" s="326">
        <v>20028000000</v>
      </c>
      <c r="E180" s="276" t="s">
        <v>490</v>
      </c>
      <c r="F180" s="277" t="s">
        <v>370</v>
      </c>
      <c r="G180" s="278"/>
      <c r="H180" s="279">
        <v>861016</v>
      </c>
      <c r="I180" s="338"/>
    </row>
    <row r="181" spans="1:9" ht="14.25" x14ac:dyDescent="0.2">
      <c r="A181" s="276"/>
      <c r="B181" s="276"/>
      <c r="C181" s="326"/>
      <c r="E181" s="335" t="s">
        <v>1048</v>
      </c>
      <c r="F181" s="277"/>
      <c r="G181" s="278">
        <f>SUM(H182:H185)</f>
        <v>6625015</v>
      </c>
      <c r="H181" s="279"/>
      <c r="I181" s="338"/>
    </row>
    <row r="182" spans="1:9" x14ac:dyDescent="0.2">
      <c r="A182" s="276">
        <v>3113</v>
      </c>
      <c r="B182" s="276">
        <v>5331</v>
      </c>
      <c r="C182" s="326">
        <v>20026000000</v>
      </c>
      <c r="E182" s="276" t="s">
        <v>491</v>
      </c>
      <c r="F182" s="277" t="s">
        <v>370</v>
      </c>
      <c r="G182" s="278"/>
      <c r="H182" s="279">
        <v>1210000</v>
      </c>
      <c r="I182" s="338"/>
    </row>
    <row r="183" spans="1:9" x14ac:dyDescent="0.2">
      <c r="A183" s="276">
        <v>3113</v>
      </c>
      <c r="B183" s="276">
        <v>5331</v>
      </c>
      <c r="C183" s="326">
        <v>20027000000</v>
      </c>
      <c r="E183" s="276" t="s">
        <v>492</v>
      </c>
      <c r="F183" s="277" t="s">
        <v>370</v>
      </c>
      <c r="G183" s="278"/>
      <c r="H183" s="279">
        <v>2465000</v>
      </c>
      <c r="I183" s="338"/>
    </row>
    <row r="184" spans="1:9" x14ac:dyDescent="0.2">
      <c r="A184" s="276">
        <v>3113</v>
      </c>
      <c r="B184" s="276">
        <v>5331</v>
      </c>
      <c r="C184" s="326">
        <v>20028000000</v>
      </c>
      <c r="E184" s="276" t="s">
        <v>493</v>
      </c>
      <c r="F184" s="277" t="s">
        <v>370</v>
      </c>
      <c r="G184" s="278"/>
      <c r="H184" s="279">
        <v>2185812</v>
      </c>
      <c r="I184" s="338"/>
    </row>
    <row r="185" spans="1:9" x14ac:dyDescent="0.2">
      <c r="A185" s="276">
        <v>3113</v>
      </c>
      <c r="B185" s="276">
        <v>5331</v>
      </c>
      <c r="C185" s="326">
        <v>20330000000</v>
      </c>
      <c r="E185" s="276" t="s">
        <v>494</v>
      </c>
      <c r="F185" s="277" t="s">
        <v>370</v>
      </c>
      <c r="G185" s="278"/>
      <c r="H185" s="280">
        <v>764203</v>
      </c>
      <c r="I185" s="338"/>
    </row>
    <row r="186" spans="1:9" ht="14.25" x14ac:dyDescent="0.2">
      <c r="A186" s="276"/>
      <c r="B186" s="276"/>
      <c r="C186" s="326"/>
      <c r="E186" s="335" t="s">
        <v>1049</v>
      </c>
      <c r="F186" s="277"/>
      <c r="G186" s="278">
        <f>SUM(H187:H189)</f>
        <v>3713978</v>
      </c>
      <c r="H186" s="280"/>
      <c r="I186" s="338"/>
    </row>
    <row r="187" spans="1:9" s="66" customFormat="1" x14ac:dyDescent="0.2">
      <c r="A187" s="276"/>
      <c r="B187" s="276"/>
      <c r="C187" s="326"/>
      <c r="D187" s="36"/>
      <c r="E187" s="276" t="s">
        <v>495</v>
      </c>
      <c r="F187" s="277" t="s">
        <v>370</v>
      </c>
      <c r="G187" s="278"/>
      <c r="H187" s="76">
        <v>1420000</v>
      </c>
      <c r="I187" s="338"/>
    </row>
    <row r="188" spans="1:9" x14ac:dyDescent="0.2">
      <c r="A188" s="276">
        <v>3113</v>
      </c>
      <c r="B188" s="276">
        <v>5331</v>
      </c>
      <c r="C188" s="326">
        <v>20027000000</v>
      </c>
      <c r="E188" s="276" t="s">
        <v>496</v>
      </c>
      <c r="F188" s="277" t="s">
        <v>370</v>
      </c>
      <c r="G188" s="278"/>
      <c r="H188" s="279">
        <v>2155000</v>
      </c>
      <c r="I188" s="338"/>
    </row>
    <row r="189" spans="1:9" x14ac:dyDescent="0.2">
      <c r="A189" s="276">
        <v>3113</v>
      </c>
      <c r="B189" s="276">
        <v>5331</v>
      </c>
      <c r="C189" s="326">
        <v>20028000000</v>
      </c>
      <c r="E189" s="276" t="s">
        <v>497</v>
      </c>
      <c r="F189" s="277" t="s">
        <v>370</v>
      </c>
      <c r="G189" s="278"/>
      <c r="H189" s="279">
        <v>138978</v>
      </c>
      <c r="I189" s="338"/>
    </row>
    <row r="190" spans="1:9" ht="14.25" x14ac:dyDescent="0.2">
      <c r="A190" s="276"/>
      <c r="B190" s="276"/>
      <c r="C190" s="326"/>
      <c r="E190" s="335" t="s">
        <v>1050</v>
      </c>
      <c r="F190" s="277"/>
      <c r="G190" s="278">
        <f>SUM(H191:H193)</f>
        <v>12479860</v>
      </c>
      <c r="H190" s="279"/>
      <c r="I190" s="338"/>
    </row>
    <row r="191" spans="1:9" x14ac:dyDescent="0.2">
      <c r="A191" s="276">
        <v>3113</v>
      </c>
      <c r="B191" s="276">
        <v>5331</v>
      </c>
      <c r="C191" s="326">
        <v>20026000000</v>
      </c>
      <c r="E191" s="276" t="s">
        <v>498</v>
      </c>
      <c r="F191" s="277" t="s">
        <v>370</v>
      </c>
      <c r="G191" s="278"/>
      <c r="H191" s="279">
        <v>1580000</v>
      </c>
      <c r="I191" s="338"/>
    </row>
    <row r="192" spans="1:9" x14ac:dyDescent="0.2">
      <c r="A192" s="276">
        <v>3113</v>
      </c>
      <c r="B192" s="276">
        <v>5331</v>
      </c>
      <c r="C192" s="326">
        <v>20027000000</v>
      </c>
      <c r="E192" s="276" t="s">
        <v>499</v>
      </c>
      <c r="F192" s="277" t="s">
        <v>370</v>
      </c>
      <c r="G192" s="278"/>
      <c r="H192" s="279">
        <v>6680000</v>
      </c>
      <c r="I192" s="338"/>
    </row>
    <row r="193" spans="1:9" x14ac:dyDescent="0.2">
      <c r="A193" s="276">
        <v>3113</v>
      </c>
      <c r="B193" s="276">
        <v>5331</v>
      </c>
      <c r="C193" s="326">
        <v>20028000000</v>
      </c>
      <c r="E193" s="276" t="s">
        <v>500</v>
      </c>
      <c r="F193" s="277" t="s">
        <v>370</v>
      </c>
      <c r="G193" s="278"/>
      <c r="H193" s="279">
        <v>4219860</v>
      </c>
      <c r="I193" s="338"/>
    </row>
    <row r="194" spans="1:9" ht="14.25" x14ac:dyDescent="0.2">
      <c r="A194" s="276"/>
      <c r="B194" s="276"/>
      <c r="C194" s="326"/>
      <c r="E194" s="335" t="s">
        <v>1108</v>
      </c>
      <c r="F194" s="343"/>
      <c r="G194" s="344">
        <f>SUM(H195:H197)</f>
        <v>3807784</v>
      </c>
      <c r="H194" s="343"/>
      <c r="I194" s="338"/>
    </row>
    <row r="195" spans="1:9" x14ac:dyDescent="0.2">
      <c r="A195" s="276">
        <v>3113</v>
      </c>
      <c r="B195" s="276">
        <v>5331</v>
      </c>
      <c r="C195" s="326">
        <v>20026000000</v>
      </c>
      <c r="E195" s="276" t="s">
        <v>501</v>
      </c>
      <c r="F195" s="277" t="s">
        <v>370</v>
      </c>
      <c r="G195" s="278"/>
      <c r="H195" s="279">
        <v>1305000</v>
      </c>
      <c r="I195" s="338"/>
    </row>
    <row r="196" spans="1:9" x14ac:dyDescent="0.2">
      <c r="A196" s="276">
        <v>3113</v>
      </c>
      <c r="B196" s="276">
        <v>5331</v>
      </c>
      <c r="C196" s="326">
        <v>20027000000</v>
      </c>
      <c r="E196" s="276" t="s">
        <v>502</v>
      </c>
      <c r="F196" s="277" t="s">
        <v>370</v>
      </c>
      <c r="G196" s="278"/>
      <c r="H196" s="279">
        <v>2050000</v>
      </c>
      <c r="I196" s="338"/>
    </row>
    <row r="197" spans="1:9" x14ac:dyDescent="0.2">
      <c r="A197" s="276">
        <v>3113</v>
      </c>
      <c r="B197" s="276">
        <v>5331</v>
      </c>
      <c r="C197" s="326">
        <v>20028000000</v>
      </c>
      <c r="E197" s="276" t="s">
        <v>503</v>
      </c>
      <c r="F197" s="277" t="s">
        <v>370</v>
      </c>
      <c r="G197" s="278"/>
      <c r="H197" s="279">
        <v>452784</v>
      </c>
      <c r="I197" s="338"/>
    </row>
    <row r="198" spans="1:9" ht="14.25" x14ac:dyDescent="0.2">
      <c r="A198" s="276"/>
      <c r="B198" s="276"/>
      <c r="C198" s="326"/>
      <c r="E198" s="335" t="s">
        <v>1051</v>
      </c>
      <c r="F198" s="277"/>
      <c r="G198" s="278">
        <f>SUM(H199:H201)</f>
        <v>4019648</v>
      </c>
      <c r="H198" s="279"/>
      <c r="I198" s="338"/>
    </row>
    <row r="199" spans="1:9" x14ac:dyDescent="0.2">
      <c r="A199" s="276">
        <v>3113</v>
      </c>
      <c r="B199" s="276">
        <v>5331</v>
      </c>
      <c r="C199" s="326">
        <v>20026000000</v>
      </c>
      <c r="E199" s="276" t="s">
        <v>504</v>
      </c>
      <c r="F199" s="277" t="s">
        <v>370</v>
      </c>
      <c r="G199" s="278"/>
      <c r="H199" s="279">
        <v>1455000</v>
      </c>
      <c r="I199" s="338"/>
    </row>
    <row r="200" spans="1:9" x14ac:dyDescent="0.2">
      <c r="A200" s="276">
        <v>3113</v>
      </c>
      <c r="B200" s="276">
        <v>5331</v>
      </c>
      <c r="C200" s="326">
        <v>20027000000</v>
      </c>
      <c r="E200" s="276" t="s">
        <v>505</v>
      </c>
      <c r="F200" s="277" t="s">
        <v>370</v>
      </c>
      <c r="G200" s="278"/>
      <c r="H200" s="279">
        <v>2000000</v>
      </c>
      <c r="I200" s="338"/>
    </row>
    <row r="201" spans="1:9" x14ac:dyDescent="0.2">
      <c r="A201" s="276">
        <v>3113</v>
      </c>
      <c r="B201" s="276">
        <v>5331</v>
      </c>
      <c r="C201" s="326">
        <v>20028000000</v>
      </c>
      <c r="E201" s="276" t="s">
        <v>506</v>
      </c>
      <c r="F201" s="277" t="s">
        <v>370</v>
      </c>
      <c r="G201" s="278"/>
      <c r="H201" s="279">
        <v>564648</v>
      </c>
      <c r="I201" s="338"/>
    </row>
    <row r="202" spans="1:9" ht="14.25" x14ac:dyDescent="0.2">
      <c r="A202" s="276"/>
      <c r="B202" s="276"/>
      <c r="C202" s="326"/>
      <c r="E202" s="335" t="s">
        <v>1052</v>
      </c>
      <c r="F202" s="277"/>
      <c r="G202" s="278">
        <f>SUM(H203:H205)</f>
        <v>2154000</v>
      </c>
      <c r="H202" s="279"/>
      <c r="I202" s="338"/>
    </row>
    <row r="203" spans="1:9" x14ac:dyDescent="0.2">
      <c r="A203" s="276">
        <v>3113</v>
      </c>
      <c r="B203" s="276">
        <v>5331</v>
      </c>
      <c r="C203" s="326">
        <v>20026000000</v>
      </c>
      <c r="E203" s="276" t="s">
        <v>507</v>
      </c>
      <c r="F203" s="277" t="s">
        <v>370</v>
      </c>
      <c r="G203" s="278"/>
      <c r="H203" s="279">
        <v>815000</v>
      </c>
      <c r="I203" s="338"/>
    </row>
    <row r="204" spans="1:9" x14ac:dyDescent="0.2">
      <c r="A204" s="276">
        <v>3113</v>
      </c>
      <c r="B204" s="276">
        <v>5331</v>
      </c>
      <c r="C204" s="326">
        <v>20027000000</v>
      </c>
      <c r="E204" s="276" t="s">
        <v>508</v>
      </c>
      <c r="F204" s="277" t="s">
        <v>370</v>
      </c>
      <c r="G204" s="278"/>
      <c r="H204" s="279">
        <v>1100000</v>
      </c>
      <c r="I204" s="338"/>
    </row>
    <row r="205" spans="1:9" x14ac:dyDescent="0.2">
      <c r="A205" s="276">
        <v>3113</v>
      </c>
      <c r="B205" s="276">
        <v>5331</v>
      </c>
      <c r="C205" s="326">
        <v>20028000000</v>
      </c>
      <c r="E205" s="276" t="s">
        <v>509</v>
      </c>
      <c r="F205" s="277" t="s">
        <v>370</v>
      </c>
      <c r="G205" s="278"/>
      <c r="H205" s="279">
        <v>239000</v>
      </c>
      <c r="I205" s="338"/>
    </row>
    <row r="206" spans="1:9" ht="14.25" x14ac:dyDescent="0.2">
      <c r="A206" s="276"/>
      <c r="B206" s="276"/>
      <c r="C206" s="326"/>
      <c r="E206" s="335" t="s">
        <v>1053</v>
      </c>
      <c r="F206" s="277"/>
      <c r="G206" s="278">
        <f>SUM(H207:H209)</f>
        <v>2870142</v>
      </c>
      <c r="H206" s="279"/>
      <c r="I206" s="338"/>
    </row>
    <row r="207" spans="1:9" x14ac:dyDescent="0.2">
      <c r="A207" s="276">
        <v>3113</v>
      </c>
      <c r="B207" s="276">
        <v>5331</v>
      </c>
      <c r="C207" s="326">
        <v>20026000000</v>
      </c>
      <c r="E207" s="276" t="s">
        <v>510</v>
      </c>
      <c r="F207" s="277" t="s">
        <v>370</v>
      </c>
      <c r="G207" s="278"/>
      <c r="H207" s="279">
        <v>1045000</v>
      </c>
      <c r="I207" s="338"/>
    </row>
    <row r="208" spans="1:9" x14ac:dyDescent="0.2">
      <c r="A208" s="276">
        <v>3113</v>
      </c>
      <c r="B208" s="276">
        <v>5331</v>
      </c>
      <c r="C208" s="326">
        <v>20027000000</v>
      </c>
      <c r="E208" s="276" t="s">
        <v>511</v>
      </c>
      <c r="F208" s="277" t="s">
        <v>370</v>
      </c>
      <c r="G208" s="278"/>
      <c r="H208" s="279">
        <v>1490000</v>
      </c>
      <c r="I208" s="338"/>
    </row>
    <row r="209" spans="1:9" x14ac:dyDescent="0.2">
      <c r="A209" s="276">
        <v>3113</v>
      </c>
      <c r="B209" s="276">
        <v>5331</v>
      </c>
      <c r="C209" s="326">
        <v>20028000000</v>
      </c>
      <c r="E209" s="276" t="s">
        <v>512</v>
      </c>
      <c r="F209" s="277" t="s">
        <v>370</v>
      </c>
      <c r="G209" s="278"/>
      <c r="H209" s="279">
        <v>335142</v>
      </c>
      <c r="I209" s="338"/>
    </row>
    <row r="210" spans="1:9" ht="14.25" x14ac:dyDescent="0.2">
      <c r="A210" s="276"/>
      <c r="B210" s="276"/>
      <c r="C210" s="326"/>
      <c r="E210" s="335" t="s">
        <v>1054</v>
      </c>
      <c r="F210" s="277"/>
      <c r="G210" s="278">
        <f>SUM(H211:H213)</f>
        <v>3421929</v>
      </c>
      <c r="H210" s="279"/>
      <c r="I210" s="338"/>
    </row>
    <row r="211" spans="1:9" x14ac:dyDescent="0.2">
      <c r="A211" s="276">
        <v>3113</v>
      </c>
      <c r="B211" s="276">
        <v>5331</v>
      </c>
      <c r="C211" s="326">
        <v>20026000000</v>
      </c>
      <c r="E211" s="276" t="s">
        <v>513</v>
      </c>
      <c r="F211" s="277" t="s">
        <v>370</v>
      </c>
      <c r="G211" s="278"/>
      <c r="H211" s="279">
        <v>1440000</v>
      </c>
      <c r="I211" s="338"/>
    </row>
    <row r="212" spans="1:9" x14ac:dyDescent="0.2">
      <c r="A212" s="276">
        <v>3113</v>
      </c>
      <c r="B212" s="276">
        <v>5331</v>
      </c>
      <c r="C212" s="326">
        <v>20027000000</v>
      </c>
      <c r="E212" s="276" t="s">
        <v>514</v>
      </c>
      <c r="F212" s="277" t="s">
        <v>370</v>
      </c>
      <c r="G212" s="278"/>
      <c r="H212" s="279">
        <v>1415000</v>
      </c>
      <c r="I212" s="338"/>
    </row>
    <row r="213" spans="1:9" x14ac:dyDescent="0.2">
      <c r="A213" s="276">
        <v>3113</v>
      </c>
      <c r="B213" s="276">
        <v>5331</v>
      </c>
      <c r="C213" s="326">
        <v>20028000000</v>
      </c>
      <c r="E213" s="276" t="s">
        <v>515</v>
      </c>
      <c r="F213" s="277" t="s">
        <v>370</v>
      </c>
      <c r="G213" s="278"/>
      <c r="H213" s="279">
        <v>566929</v>
      </c>
      <c r="I213" s="338"/>
    </row>
    <row r="214" spans="1:9" ht="14.25" x14ac:dyDescent="0.2">
      <c r="A214" s="276"/>
      <c r="B214" s="276"/>
      <c r="C214" s="326"/>
      <c r="E214" s="335" t="s">
        <v>1055</v>
      </c>
      <c r="F214" s="277"/>
      <c r="G214" s="278">
        <f>SUM(H215:H217)</f>
        <v>1801460</v>
      </c>
      <c r="H214" s="279"/>
      <c r="I214" s="338"/>
    </row>
    <row r="215" spans="1:9" x14ac:dyDescent="0.2">
      <c r="A215" s="276">
        <v>3113</v>
      </c>
      <c r="B215" s="276">
        <v>5331</v>
      </c>
      <c r="C215" s="326">
        <v>20026000000</v>
      </c>
      <c r="E215" s="276" t="s">
        <v>516</v>
      </c>
      <c r="F215" s="277" t="s">
        <v>370</v>
      </c>
      <c r="G215" s="278"/>
      <c r="H215" s="279">
        <v>790000</v>
      </c>
      <c r="I215" s="338"/>
    </row>
    <row r="216" spans="1:9" x14ac:dyDescent="0.2">
      <c r="A216" s="276">
        <v>3113</v>
      </c>
      <c r="B216" s="276">
        <v>5331</v>
      </c>
      <c r="C216" s="326">
        <v>20027000000</v>
      </c>
      <c r="E216" s="276" t="s">
        <v>517</v>
      </c>
      <c r="F216" s="277" t="s">
        <v>370</v>
      </c>
      <c r="G216" s="278"/>
      <c r="H216" s="279">
        <v>985000</v>
      </c>
      <c r="I216" s="338"/>
    </row>
    <row r="217" spans="1:9" x14ac:dyDescent="0.2">
      <c r="A217" s="276">
        <v>3113</v>
      </c>
      <c r="B217" s="276">
        <v>5331</v>
      </c>
      <c r="C217" s="326">
        <v>20028000000</v>
      </c>
      <c r="E217" s="276" t="s">
        <v>518</v>
      </c>
      <c r="F217" s="277" t="s">
        <v>370</v>
      </c>
      <c r="G217" s="278"/>
      <c r="H217" s="279">
        <v>26460</v>
      </c>
      <c r="I217" s="338"/>
    </row>
    <row r="218" spans="1:9" ht="14.25" x14ac:dyDescent="0.2">
      <c r="A218" s="276"/>
      <c r="B218" s="276"/>
      <c r="C218" s="326"/>
      <c r="E218" s="335" t="s">
        <v>1056</v>
      </c>
      <c r="F218" s="277"/>
      <c r="G218" s="278">
        <f>SUM(H219:H222)</f>
        <v>3166792</v>
      </c>
      <c r="H218" s="279"/>
      <c r="I218" s="338"/>
    </row>
    <row r="219" spans="1:9" x14ac:dyDescent="0.2">
      <c r="A219" s="276">
        <v>3113</v>
      </c>
      <c r="B219" s="276">
        <v>5331</v>
      </c>
      <c r="C219" s="326">
        <v>20026000000</v>
      </c>
      <c r="E219" s="276" t="s">
        <v>519</v>
      </c>
      <c r="F219" s="277" t="s">
        <v>370</v>
      </c>
      <c r="G219" s="278"/>
      <c r="H219" s="279">
        <v>1275000</v>
      </c>
      <c r="I219" s="338"/>
    </row>
    <row r="220" spans="1:9" x14ac:dyDescent="0.2">
      <c r="A220" s="276">
        <v>3113</v>
      </c>
      <c r="B220" s="276">
        <v>5331</v>
      </c>
      <c r="C220" s="326">
        <v>20027000000</v>
      </c>
      <c r="E220" s="276" t="s">
        <v>520</v>
      </c>
      <c r="F220" s="277" t="s">
        <v>370</v>
      </c>
      <c r="G220" s="278"/>
      <c r="H220" s="279">
        <v>1480000</v>
      </c>
      <c r="I220" s="338"/>
    </row>
    <row r="221" spans="1:9" x14ac:dyDescent="0.2">
      <c r="A221" s="276">
        <v>3113</v>
      </c>
      <c r="B221" s="276">
        <v>5331</v>
      </c>
      <c r="C221" s="326">
        <v>20028000000</v>
      </c>
      <c r="E221" s="276" t="s">
        <v>521</v>
      </c>
      <c r="F221" s="277" t="s">
        <v>370</v>
      </c>
      <c r="G221" s="278"/>
      <c r="H221" s="279">
        <v>210192</v>
      </c>
      <c r="I221" s="338"/>
    </row>
    <row r="222" spans="1:9" x14ac:dyDescent="0.2">
      <c r="A222" s="276">
        <v>3113</v>
      </c>
      <c r="B222" s="276">
        <v>5331</v>
      </c>
      <c r="C222" s="326">
        <v>20026000000</v>
      </c>
      <c r="E222" s="276" t="s">
        <v>522</v>
      </c>
      <c r="F222" s="277" t="s">
        <v>370</v>
      </c>
      <c r="G222" s="278"/>
      <c r="H222" s="279">
        <v>201600</v>
      </c>
      <c r="I222" s="338"/>
    </row>
    <row r="223" spans="1:9" ht="14.25" x14ac:dyDescent="0.2">
      <c r="A223" s="276"/>
      <c r="B223" s="276"/>
      <c r="C223" s="326"/>
      <c r="E223" s="335" t="s">
        <v>1057</v>
      </c>
      <c r="F223" s="277"/>
      <c r="G223" s="278">
        <f>SUM(H224:H226)</f>
        <v>2133460</v>
      </c>
      <c r="H223" s="279"/>
      <c r="I223" s="338"/>
    </row>
    <row r="224" spans="1:9" x14ac:dyDescent="0.2">
      <c r="A224" s="276">
        <v>3113</v>
      </c>
      <c r="B224" s="276">
        <v>5331</v>
      </c>
      <c r="C224" s="326">
        <v>20026000000</v>
      </c>
      <c r="E224" s="276" t="s">
        <v>523</v>
      </c>
      <c r="F224" s="277" t="s">
        <v>370</v>
      </c>
      <c r="G224" s="278"/>
      <c r="H224" s="279">
        <v>935000</v>
      </c>
      <c r="I224" s="338"/>
    </row>
    <row r="225" spans="1:9" x14ac:dyDescent="0.2">
      <c r="A225" s="276">
        <v>3113</v>
      </c>
      <c r="B225" s="276">
        <v>5331</v>
      </c>
      <c r="C225" s="326">
        <v>20027000000</v>
      </c>
      <c r="E225" s="276" t="s">
        <v>524</v>
      </c>
      <c r="F225" s="277" t="s">
        <v>370</v>
      </c>
      <c r="G225" s="278"/>
      <c r="H225" s="279">
        <v>1055000</v>
      </c>
      <c r="I225" s="338"/>
    </row>
    <row r="226" spans="1:9" x14ac:dyDescent="0.2">
      <c r="A226" s="276">
        <v>3113</v>
      </c>
      <c r="B226" s="276">
        <v>5331</v>
      </c>
      <c r="C226" s="326">
        <v>20028000000</v>
      </c>
      <c r="E226" s="276" t="s">
        <v>525</v>
      </c>
      <c r="F226" s="277" t="s">
        <v>370</v>
      </c>
      <c r="G226" s="278"/>
      <c r="H226" s="279">
        <v>143460</v>
      </c>
      <c r="I226" s="338"/>
    </row>
    <row r="227" spans="1:9" ht="14.25" x14ac:dyDescent="0.2">
      <c r="A227" s="276"/>
      <c r="B227" s="276"/>
      <c r="C227" s="326"/>
      <c r="E227" s="335" t="s">
        <v>1058</v>
      </c>
      <c r="F227" s="277"/>
      <c r="G227" s="278">
        <f>SUM(H228:H230)</f>
        <v>4488860</v>
      </c>
      <c r="H227" s="279"/>
      <c r="I227" s="338"/>
    </row>
    <row r="228" spans="1:9" x14ac:dyDescent="0.2">
      <c r="A228" s="276">
        <v>3113</v>
      </c>
      <c r="B228" s="276">
        <v>5331</v>
      </c>
      <c r="C228" s="326">
        <v>20026000000</v>
      </c>
      <c r="E228" s="276" t="s">
        <v>526</v>
      </c>
      <c r="F228" s="277" t="s">
        <v>370</v>
      </c>
      <c r="G228" s="278"/>
      <c r="H228" s="279">
        <v>1435000</v>
      </c>
      <c r="I228" s="338"/>
    </row>
    <row r="229" spans="1:9" x14ac:dyDescent="0.2">
      <c r="A229" s="276">
        <v>3113</v>
      </c>
      <c r="B229" s="276">
        <v>5331</v>
      </c>
      <c r="C229" s="326">
        <v>20027000000</v>
      </c>
      <c r="E229" s="276" t="s">
        <v>527</v>
      </c>
      <c r="F229" s="277" t="s">
        <v>370</v>
      </c>
      <c r="G229" s="278"/>
      <c r="H229" s="279">
        <v>2500000</v>
      </c>
      <c r="I229" s="338"/>
    </row>
    <row r="230" spans="1:9" x14ac:dyDescent="0.2">
      <c r="A230" s="276">
        <v>3113</v>
      </c>
      <c r="B230" s="276">
        <v>5331</v>
      </c>
      <c r="C230" s="326">
        <v>20028000000</v>
      </c>
      <c r="E230" s="276" t="s">
        <v>528</v>
      </c>
      <c r="F230" s="277" t="s">
        <v>370</v>
      </c>
      <c r="G230" s="278"/>
      <c r="H230" s="279">
        <v>553860</v>
      </c>
      <c r="I230" s="338"/>
    </row>
    <row r="231" spans="1:9" ht="14.25" x14ac:dyDescent="0.2">
      <c r="A231" s="276"/>
      <c r="B231" s="276"/>
      <c r="C231" s="326"/>
      <c r="E231" s="335" t="s">
        <v>1059</v>
      </c>
      <c r="F231" s="277"/>
      <c r="G231" s="278">
        <f>SUM(H232:H234)</f>
        <v>3631409</v>
      </c>
      <c r="H231" s="279"/>
      <c r="I231" s="338"/>
    </row>
    <row r="232" spans="1:9" x14ac:dyDescent="0.2">
      <c r="A232" s="276">
        <v>3113</v>
      </c>
      <c r="B232" s="276">
        <v>5331</v>
      </c>
      <c r="C232" s="326">
        <v>20026000000</v>
      </c>
      <c r="E232" s="276" t="s">
        <v>529</v>
      </c>
      <c r="F232" s="277" t="s">
        <v>370</v>
      </c>
      <c r="G232" s="278"/>
      <c r="H232" s="279">
        <v>875000</v>
      </c>
      <c r="I232" s="338"/>
    </row>
    <row r="233" spans="1:9" x14ac:dyDescent="0.2">
      <c r="A233" s="276">
        <v>3113</v>
      </c>
      <c r="B233" s="276">
        <v>5331</v>
      </c>
      <c r="C233" s="326">
        <v>20027000000</v>
      </c>
      <c r="E233" s="276" t="s">
        <v>530</v>
      </c>
      <c r="F233" s="277" t="s">
        <v>370</v>
      </c>
      <c r="G233" s="278"/>
      <c r="H233" s="279">
        <v>2490000</v>
      </c>
      <c r="I233" s="338"/>
    </row>
    <row r="234" spans="1:9" x14ac:dyDescent="0.2">
      <c r="A234" s="276">
        <v>3113</v>
      </c>
      <c r="B234" s="276">
        <v>5331</v>
      </c>
      <c r="C234" s="326">
        <v>20028000000</v>
      </c>
      <c r="E234" s="276" t="s">
        <v>531</v>
      </c>
      <c r="F234" s="277" t="s">
        <v>370</v>
      </c>
      <c r="G234" s="278"/>
      <c r="H234" s="279">
        <v>266409</v>
      </c>
      <c r="I234" s="338"/>
    </row>
    <row r="235" spans="1:9" ht="14.25" x14ac:dyDescent="0.2">
      <c r="A235" s="276"/>
      <c r="B235" s="276"/>
      <c r="C235" s="326"/>
      <c r="E235" s="335" t="s">
        <v>1060</v>
      </c>
      <c r="F235" s="277"/>
      <c r="G235" s="278">
        <f>SUM(H236:H238)</f>
        <v>3026640</v>
      </c>
      <c r="H235" s="279"/>
      <c r="I235" s="338"/>
    </row>
    <row r="236" spans="1:9" x14ac:dyDescent="0.2">
      <c r="A236" s="276">
        <v>3113</v>
      </c>
      <c r="B236" s="276">
        <v>5331</v>
      </c>
      <c r="C236" s="326">
        <v>20026000000</v>
      </c>
      <c r="E236" s="276" t="s">
        <v>532</v>
      </c>
      <c r="F236" s="277" t="s">
        <v>370</v>
      </c>
      <c r="G236" s="278"/>
      <c r="H236" s="279">
        <v>945000</v>
      </c>
      <c r="I236" s="338"/>
    </row>
    <row r="237" spans="1:9" x14ac:dyDescent="0.2">
      <c r="A237" s="276">
        <v>3113</v>
      </c>
      <c r="B237" s="276">
        <v>5331</v>
      </c>
      <c r="C237" s="326">
        <v>20027000000</v>
      </c>
      <c r="E237" s="276" t="s">
        <v>533</v>
      </c>
      <c r="F237" s="277" t="s">
        <v>370</v>
      </c>
      <c r="G237" s="278"/>
      <c r="H237" s="279">
        <v>1770000</v>
      </c>
      <c r="I237" s="338"/>
    </row>
    <row r="238" spans="1:9" x14ac:dyDescent="0.2">
      <c r="A238" s="276">
        <v>3113</v>
      </c>
      <c r="B238" s="276">
        <v>5331</v>
      </c>
      <c r="C238" s="326">
        <v>20028000000</v>
      </c>
      <c r="E238" s="276" t="s">
        <v>534</v>
      </c>
      <c r="F238" s="277" t="s">
        <v>370</v>
      </c>
      <c r="G238" s="278"/>
      <c r="H238" s="279">
        <v>311640</v>
      </c>
      <c r="I238" s="338"/>
    </row>
    <row r="239" spans="1:9" ht="14.25" x14ac:dyDescent="0.2">
      <c r="A239" s="276" t="s">
        <v>999</v>
      </c>
      <c r="B239" s="276"/>
      <c r="C239" s="326"/>
      <c r="E239" s="335" t="s">
        <v>1061</v>
      </c>
      <c r="F239" s="277"/>
      <c r="G239" s="278">
        <f>SUM(H240:H242)</f>
        <v>3238688</v>
      </c>
      <c r="H239" s="279"/>
      <c r="I239" s="338"/>
    </row>
    <row r="240" spans="1:9" x14ac:dyDescent="0.2">
      <c r="A240" s="276">
        <v>3113</v>
      </c>
      <c r="B240" s="276">
        <v>5331</v>
      </c>
      <c r="C240" s="326">
        <v>20026000000</v>
      </c>
      <c r="E240" s="276" t="s">
        <v>535</v>
      </c>
      <c r="F240" s="277" t="s">
        <v>370</v>
      </c>
      <c r="G240" s="278"/>
      <c r="H240" s="279">
        <v>1115000</v>
      </c>
      <c r="I240" s="338"/>
    </row>
    <row r="241" spans="1:9" x14ac:dyDescent="0.2">
      <c r="A241" s="276">
        <v>3113</v>
      </c>
      <c r="B241" s="276">
        <v>5331</v>
      </c>
      <c r="C241" s="326">
        <v>20027000000</v>
      </c>
      <c r="E241" s="276" t="s">
        <v>536</v>
      </c>
      <c r="F241" s="277" t="s">
        <v>370</v>
      </c>
      <c r="G241" s="278"/>
      <c r="H241" s="279">
        <v>1710000</v>
      </c>
      <c r="I241" s="338"/>
    </row>
    <row r="242" spans="1:9" x14ac:dyDescent="0.2">
      <c r="A242" s="276">
        <v>3113</v>
      </c>
      <c r="B242" s="276">
        <v>5331</v>
      </c>
      <c r="C242" s="326">
        <v>20028000000</v>
      </c>
      <c r="E242" s="276" t="s">
        <v>537</v>
      </c>
      <c r="F242" s="277" t="s">
        <v>370</v>
      </c>
      <c r="G242" s="278"/>
      <c r="H242" s="279">
        <v>413688</v>
      </c>
      <c r="I242" s="338"/>
    </row>
    <row r="243" spans="1:9" ht="14.25" x14ac:dyDescent="0.2">
      <c r="A243" s="276"/>
      <c r="B243" s="276"/>
      <c r="C243" s="326"/>
      <c r="E243" s="335" t="s">
        <v>1062</v>
      </c>
      <c r="F243" s="277"/>
      <c r="G243" s="278">
        <f>SUM(H244:H246)</f>
        <v>3740134</v>
      </c>
      <c r="H243" s="279"/>
      <c r="I243" s="338"/>
    </row>
    <row r="244" spans="1:9" x14ac:dyDescent="0.2">
      <c r="A244" s="276">
        <v>3113</v>
      </c>
      <c r="B244" s="276">
        <v>5331</v>
      </c>
      <c r="C244" s="326">
        <v>20026000000</v>
      </c>
      <c r="E244" s="276" t="s">
        <v>538</v>
      </c>
      <c r="F244" s="277" t="s">
        <v>370</v>
      </c>
      <c r="G244" s="278"/>
      <c r="H244" s="279">
        <v>1455000</v>
      </c>
      <c r="I244" s="338"/>
    </row>
    <row r="245" spans="1:9" x14ac:dyDescent="0.2">
      <c r="A245" s="276">
        <v>3113</v>
      </c>
      <c r="B245" s="276">
        <v>5331</v>
      </c>
      <c r="C245" s="326">
        <v>20027000000</v>
      </c>
      <c r="E245" s="276" t="s">
        <v>539</v>
      </c>
      <c r="F245" s="277" t="s">
        <v>370</v>
      </c>
      <c r="G245" s="278"/>
      <c r="H245" s="279">
        <v>2015000</v>
      </c>
      <c r="I245" s="338"/>
    </row>
    <row r="246" spans="1:9" x14ac:dyDescent="0.2">
      <c r="A246" s="276">
        <v>3113</v>
      </c>
      <c r="B246" s="276">
        <v>5331</v>
      </c>
      <c r="C246" s="326">
        <v>20028000000</v>
      </c>
      <c r="E246" s="276" t="s">
        <v>540</v>
      </c>
      <c r="F246" s="277" t="s">
        <v>370</v>
      </c>
      <c r="G246" s="278"/>
      <c r="H246" s="279">
        <v>270134</v>
      </c>
      <c r="I246" s="338"/>
    </row>
    <row r="247" spans="1:9" ht="14.25" x14ac:dyDescent="0.2">
      <c r="A247" s="276"/>
      <c r="B247" s="276"/>
      <c r="C247" s="326"/>
      <c r="E247" s="335" t="s">
        <v>1063</v>
      </c>
      <c r="F247" s="277"/>
      <c r="G247" s="278">
        <f>SUM(H248:H250)</f>
        <v>2554648</v>
      </c>
      <c r="H247" s="279"/>
      <c r="I247" s="338"/>
    </row>
    <row r="248" spans="1:9" x14ac:dyDescent="0.2">
      <c r="A248" s="276">
        <v>3113</v>
      </c>
      <c r="B248" s="276">
        <v>5331</v>
      </c>
      <c r="C248" s="326">
        <v>20026000000</v>
      </c>
      <c r="E248" s="276" t="s">
        <v>541</v>
      </c>
      <c r="F248" s="277" t="s">
        <v>370</v>
      </c>
      <c r="G248" s="278"/>
      <c r="H248" s="279">
        <v>1125000</v>
      </c>
      <c r="I248" s="338"/>
    </row>
    <row r="249" spans="1:9" x14ac:dyDescent="0.2">
      <c r="A249" s="276">
        <v>3113</v>
      </c>
      <c r="B249" s="276">
        <v>5331</v>
      </c>
      <c r="C249" s="326">
        <v>20027000000</v>
      </c>
      <c r="E249" s="276" t="s">
        <v>542</v>
      </c>
      <c r="F249" s="277" t="s">
        <v>370</v>
      </c>
      <c r="G249" s="278"/>
      <c r="H249" s="279">
        <v>1140000</v>
      </c>
      <c r="I249" s="338"/>
    </row>
    <row r="250" spans="1:9" x14ac:dyDescent="0.2">
      <c r="A250" s="276">
        <v>3113</v>
      </c>
      <c r="B250" s="276">
        <v>5331</v>
      </c>
      <c r="C250" s="326">
        <v>20028000000</v>
      </c>
      <c r="E250" s="276" t="s">
        <v>543</v>
      </c>
      <c r="F250" s="277" t="s">
        <v>370</v>
      </c>
      <c r="G250" s="278"/>
      <c r="H250" s="279">
        <v>289648</v>
      </c>
      <c r="I250" s="338"/>
    </row>
    <row r="251" spans="1:9" ht="14.25" x14ac:dyDescent="0.2">
      <c r="A251" s="276"/>
      <c r="B251" s="276"/>
      <c r="C251" s="326"/>
      <c r="E251" s="335" t="s">
        <v>1064</v>
      </c>
      <c r="F251" s="277"/>
      <c r="G251" s="278">
        <f>SUM(H252:H254)</f>
        <v>3682867</v>
      </c>
      <c r="H251" s="279"/>
      <c r="I251" s="338"/>
    </row>
    <row r="252" spans="1:9" x14ac:dyDescent="0.2">
      <c r="A252" s="276">
        <v>3113</v>
      </c>
      <c r="B252" s="276">
        <v>5331</v>
      </c>
      <c r="C252" s="326">
        <v>20026000000</v>
      </c>
      <c r="E252" s="276" t="s">
        <v>544</v>
      </c>
      <c r="F252" s="277" t="s">
        <v>370</v>
      </c>
      <c r="G252" s="278"/>
      <c r="H252" s="279">
        <v>1245000</v>
      </c>
      <c r="I252" s="338"/>
    </row>
    <row r="253" spans="1:9" x14ac:dyDescent="0.2">
      <c r="A253" s="276">
        <v>3113</v>
      </c>
      <c r="B253" s="276">
        <v>5331</v>
      </c>
      <c r="C253" s="326">
        <v>20027000000</v>
      </c>
      <c r="E253" s="276" t="s">
        <v>545</v>
      </c>
      <c r="F253" s="277" t="s">
        <v>370</v>
      </c>
      <c r="G253" s="278"/>
      <c r="H253" s="279">
        <v>1955000</v>
      </c>
      <c r="I253" s="338"/>
    </row>
    <row r="254" spans="1:9" x14ac:dyDescent="0.2">
      <c r="A254" s="276">
        <v>3113</v>
      </c>
      <c r="B254" s="276">
        <v>5331</v>
      </c>
      <c r="C254" s="326">
        <v>20028000000</v>
      </c>
      <c r="E254" s="276" t="s">
        <v>546</v>
      </c>
      <c r="F254" s="277" t="s">
        <v>370</v>
      </c>
      <c r="G254" s="278"/>
      <c r="H254" s="279">
        <v>482867</v>
      </c>
      <c r="I254" s="338"/>
    </row>
    <row r="255" spans="1:9" ht="14.25" x14ac:dyDescent="0.2">
      <c r="A255" s="276"/>
      <c r="B255" s="276"/>
      <c r="C255" s="326"/>
      <c r="E255" s="335" t="s">
        <v>1065</v>
      </c>
      <c r="F255" s="277"/>
      <c r="G255" s="278">
        <f>SUM(H256:H257)</f>
        <v>1962552</v>
      </c>
      <c r="H255" s="279"/>
      <c r="I255" s="338"/>
    </row>
    <row r="256" spans="1:9" x14ac:dyDescent="0.2">
      <c r="A256" s="276">
        <v>3231</v>
      </c>
      <c r="B256" s="276">
        <v>5331</v>
      </c>
      <c r="C256" s="326">
        <v>20026000000</v>
      </c>
      <c r="E256" s="276" t="s">
        <v>547</v>
      </c>
      <c r="F256" s="277" t="s">
        <v>370</v>
      </c>
      <c r="G256" s="278"/>
      <c r="H256" s="279">
        <v>390000</v>
      </c>
      <c r="I256" s="338"/>
    </row>
    <row r="257" spans="1:9" x14ac:dyDescent="0.2">
      <c r="A257" s="276">
        <v>3231</v>
      </c>
      <c r="B257" s="276">
        <v>5331</v>
      </c>
      <c r="C257" s="326">
        <v>20028000000</v>
      </c>
      <c r="E257" s="276" t="s">
        <v>548</v>
      </c>
      <c r="F257" s="277" t="s">
        <v>370</v>
      </c>
      <c r="G257" s="278"/>
      <c r="H257" s="279">
        <v>1572552</v>
      </c>
      <c r="I257" s="338"/>
    </row>
    <row r="258" spans="1:9" ht="14.25" x14ac:dyDescent="0.2">
      <c r="A258" s="275"/>
      <c r="B258" s="275"/>
      <c r="C258" s="275"/>
      <c r="E258" s="335" t="s">
        <v>1066</v>
      </c>
      <c r="F258" s="333"/>
      <c r="G258" s="334">
        <f>SUM(H259:H260)</f>
        <v>680000</v>
      </c>
      <c r="H258" s="333"/>
      <c r="I258" s="328"/>
    </row>
    <row r="259" spans="1:9" x14ac:dyDescent="0.2">
      <c r="A259" s="276">
        <v>3114</v>
      </c>
      <c r="B259" s="276">
        <v>5331</v>
      </c>
      <c r="C259" s="326">
        <v>20026000000</v>
      </c>
      <c r="E259" s="276" t="s">
        <v>1067</v>
      </c>
      <c r="F259" s="277" t="s">
        <v>370</v>
      </c>
      <c r="G259" s="278"/>
      <c r="H259" s="279">
        <v>250000</v>
      </c>
      <c r="I259" s="338"/>
    </row>
    <row r="260" spans="1:9" x14ac:dyDescent="0.2">
      <c r="A260" s="276">
        <v>3114</v>
      </c>
      <c r="B260" s="276">
        <v>5331</v>
      </c>
      <c r="C260" s="326">
        <v>20027000000</v>
      </c>
      <c r="E260" s="276" t="s">
        <v>1068</v>
      </c>
      <c r="F260" s="277" t="s">
        <v>370</v>
      </c>
      <c r="G260" s="278"/>
      <c r="H260" s="279">
        <v>430000</v>
      </c>
      <c r="I260" s="338"/>
    </row>
    <row r="261" spans="1:9" ht="14.25" x14ac:dyDescent="0.2">
      <c r="A261" s="276"/>
      <c r="B261" s="276"/>
      <c r="C261" s="326"/>
      <c r="E261" s="335" t="s">
        <v>1069</v>
      </c>
      <c r="F261" s="277"/>
      <c r="G261" s="278">
        <f>SUM(H262:H264)</f>
        <v>1970700</v>
      </c>
      <c r="H261" s="279"/>
      <c r="I261" s="338"/>
    </row>
    <row r="262" spans="1:9" x14ac:dyDescent="0.2">
      <c r="A262" s="276">
        <v>3114</v>
      </c>
      <c r="B262" s="276">
        <v>5331</v>
      </c>
      <c r="C262" s="326">
        <v>20026000000</v>
      </c>
      <c r="E262" s="276" t="s">
        <v>1070</v>
      </c>
      <c r="F262" s="277" t="s">
        <v>370</v>
      </c>
      <c r="G262" s="278"/>
      <c r="H262" s="279">
        <v>420000</v>
      </c>
      <c r="I262" s="338"/>
    </row>
    <row r="263" spans="1:9" x14ac:dyDescent="0.2">
      <c r="A263" s="276">
        <v>3114</v>
      </c>
      <c r="B263" s="276">
        <v>5331</v>
      </c>
      <c r="C263" s="326">
        <v>20027000000</v>
      </c>
      <c r="E263" s="276" t="s">
        <v>1071</v>
      </c>
      <c r="F263" s="277" t="s">
        <v>370</v>
      </c>
      <c r="G263" s="278"/>
      <c r="H263" s="279">
        <v>1230000</v>
      </c>
      <c r="I263" s="338"/>
    </row>
    <row r="264" spans="1:9" x14ac:dyDescent="0.2">
      <c r="A264" s="276">
        <v>3114</v>
      </c>
      <c r="B264" s="276">
        <v>5331</v>
      </c>
      <c r="C264" s="326">
        <v>20028000000</v>
      </c>
      <c r="E264" s="276" t="s">
        <v>1072</v>
      </c>
      <c r="F264" s="277" t="s">
        <v>370</v>
      </c>
      <c r="G264" s="278"/>
      <c r="H264" s="279">
        <v>320700</v>
      </c>
      <c r="I264" s="338"/>
    </row>
    <row r="265" spans="1:9" x14ac:dyDescent="0.2">
      <c r="G265" s="190"/>
    </row>
    <row r="266" spans="1:9" x14ac:dyDescent="0.2">
      <c r="H266" s="342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75"/>
  <sheetViews>
    <sheetView topLeftCell="G1" zoomScaleNormal="100" workbookViewId="0">
      <selection activeCell="G1" sqref="G1"/>
    </sheetView>
  </sheetViews>
  <sheetFormatPr defaultColWidth="8.85546875" defaultRowHeight="12.75" x14ac:dyDescent="0.2"/>
  <cols>
    <col min="1" max="1" width="5.42578125" style="66" hidden="1" customWidth="1"/>
    <col min="2" max="2" width="3.5703125" style="66" hidden="1" customWidth="1"/>
    <col min="3" max="3" width="4.7109375" style="204" hidden="1" customWidth="1"/>
    <col min="4" max="4" width="11" style="204" hidden="1" customWidth="1"/>
    <col min="5" max="5" width="4" style="204" hidden="1" customWidth="1"/>
    <col min="6" max="6" width="11" style="204" hidden="1" customWidth="1"/>
    <col min="7" max="7" width="11.140625" style="204" customWidth="1"/>
    <col min="8" max="8" width="56.85546875" style="204" bestFit="1" customWidth="1"/>
    <col min="9" max="9" width="19.28515625" style="204" bestFit="1" customWidth="1"/>
    <col min="10" max="10" width="18.7109375" style="195" bestFit="1" customWidth="1"/>
    <col min="11" max="11" width="24.140625" style="190" customWidth="1"/>
    <col min="12" max="12" width="14.28515625" style="195" customWidth="1"/>
    <col min="13" max="14" width="8.85546875" style="195"/>
    <col min="15" max="16384" width="8.85546875" style="66"/>
  </cols>
  <sheetData>
    <row r="1" spans="1:14" x14ac:dyDescent="0.2">
      <c r="A1" s="191"/>
      <c r="B1" s="192"/>
      <c r="C1" s="193"/>
      <c r="D1" s="193"/>
      <c r="E1" s="193"/>
      <c r="F1" s="193"/>
      <c r="G1" s="193"/>
      <c r="H1" s="193"/>
      <c r="I1" s="193"/>
      <c r="J1" s="193"/>
      <c r="K1" s="194"/>
    </row>
    <row r="2" spans="1:14" ht="20.25" x14ac:dyDescent="0.2">
      <c r="B2" s="197"/>
      <c r="C2" s="198"/>
      <c r="D2" s="198"/>
      <c r="E2" s="198"/>
      <c r="F2" s="198"/>
      <c r="G2" s="198"/>
      <c r="H2" s="196" t="s">
        <v>1107</v>
      </c>
      <c r="I2" s="199"/>
      <c r="J2" s="199"/>
      <c r="K2" s="200"/>
      <c r="L2" s="201"/>
      <c r="M2" s="201"/>
      <c r="N2" s="201"/>
    </row>
    <row r="3" spans="1:14" ht="20.25" x14ac:dyDescent="0.2">
      <c r="A3" s="70"/>
      <c r="C3" s="202"/>
      <c r="D3" s="202"/>
      <c r="E3" s="202"/>
      <c r="F3" s="202"/>
      <c r="G3" s="202"/>
      <c r="H3" s="202"/>
      <c r="I3" s="202"/>
      <c r="J3" s="202"/>
      <c r="K3" s="203"/>
      <c r="L3" s="202"/>
    </row>
    <row r="4" spans="1:14" ht="21.75" customHeight="1" x14ac:dyDescent="0.25">
      <c r="I4" s="205" t="s">
        <v>773</v>
      </c>
      <c r="J4" s="206"/>
      <c r="K4" s="287">
        <f>K83-K7</f>
        <v>6000000</v>
      </c>
      <c r="L4" s="207"/>
    </row>
    <row r="6" spans="1:14" ht="25.5" x14ac:dyDescent="0.2">
      <c r="A6" s="208" t="s">
        <v>774</v>
      </c>
      <c r="B6" s="208" t="s">
        <v>775</v>
      </c>
      <c r="C6" s="209" t="s">
        <v>776</v>
      </c>
      <c r="D6" s="209" t="s">
        <v>777</v>
      </c>
      <c r="E6" s="209" t="s">
        <v>778</v>
      </c>
      <c r="F6" s="209" t="s">
        <v>88</v>
      </c>
      <c r="G6" s="209"/>
      <c r="H6" s="209" t="s">
        <v>779</v>
      </c>
      <c r="I6" s="210" t="s">
        <v>780</v>
      </c>
      <c r="J6" s="210" t="s">
        <v>781</v>
      </c>
      <c r="K6" s="211" t="s">
        <v>782</v>
      </c>
      <c r="L6" s="210" t="s">
        <v>783</v>
      </c>
    </row>
    <row r="7" spans="1:14" ht="34.9" customHeight="1" x14ac:dyDescent="0.25">
      <c r="B7" s="213"/>
      <c r="C7" s="214"/>
      <c r="D7" s="214"/>
      <c r="E7" s="214"/>
      <c r="F7" s="214"/>
      <c r="G7" s="214"/>
      <c r="H7" s="212" t="s">
        <v>784</v>
      </c>
      <c r="I7" s="215"/>
      <c r="J7" s="215"/>
      <c r="K7" s="216">
        <f>K8+K29+K37+K64+K72</f>
        <v>64632500</v>
      </c>
      <c r="L7" s="201"/>
      <c r="M7" s="201"/>
      <c r="N7" s="201"/>
    </row>
    <row r="8" spans="1:14" ht="22.9" customHeight="1" x14ac:dyDescent="0.2">
      <c r="A8" s="217"/>
      <c r="B8" s="217"/>
      <c r="C8" s="218"/>
      <c r="D8" s="218"/>
      <c r="E8" s="218"/>
      <c r="F8" s="218"/>
      <c r="G8" s="218"/>
      <c r="H8" s="156" t="s">
        <v>785</v>
      </c>
      <c r="I8" s="219"/>
      <c r="J8" s="219"/>
      <c r="K8" s="219">
        <f>K9+K14</f>
        <v>5808000</v>
      </c>
    </row>
    <row r="9" spans="1:14" x14ac:dyDescent="0.2">
      <c r="A9" s="220"/>
      <c r="B9" s="220"/>
      <c r="C9" s="221"/>
      <c r="D9" s="221"/>
      <c r="E9" s="221"/>
      <c r="F9" s="221"/>
      <c r="G9" s="221"/>
      <c r="H9" s="209" t="s">
        <v>656</v>
      </c>
      <c r="I9" s="222">
        <f>SUM(I10:I13)</f>
        <v>5372000</v>
      </c>
      <c r="J9" s="222">
        <f>SUM(J10:J13)</f>
        <v>5372000</v>
      </c>
      <c r="K9" s="223">
        <f>SUM(K10:K13)</f>
        <v>5508000</v>
      </c>
    </row>
    <row r="10" spans="1:14" ht="15" customHeight="1" x14ac:dyDescent="0.2">
      <c r="A10" s="224" t="s">
        <v>786</v>
      </c>
      <c r="B10" s="224" t="s">
        <v>787</v>
      </c>
      <c r="C10" s="225" t="s">
        <v>788</v>
      </c>
      <c r="D10" s="225" t="s">
        <v>789</v>
      </c>
      <c r="E10" s="225" t="s">
        <v>790</v>
      </c>
      <c r="F10" s="225" t="s">
        <v>791</v>
      </c>
      <c r="G10" s="225"/>
      <c r="H10" s="225" t="s">
        <v>792</v>
      </c>
      <c r="I10" s="226">
        <v>292000</v>
      </c>
      <c r="J10" s="227">
        <v>292000</v>
      </c>
      <c r="K10" s="228">
        <v>292000</v>
      </c>
    </row>
    <row r="11" spans="1:14" ht="15" customHeight="1" x14ac:dyDescent="0.2">
      <c r="A11" s="224" t="s">
        <v>786</v>
      </c>
      <c r="B11" s="224" t="s">
        <v>793</v>
      </c>
      <c r="C11" s="225" t="s">
        <v>788</v>
      </c>
      <c r="D11" s="225" t="s">
        <v>789</v>
      </c>
      <c r="E11" s="225" t="s">
        <v>790</v>
      </c>
      <c r="F11" s="225">
        <v>20478000000</v>
      </c>
      <c r="G11" s="225"/>
      <c r="H11" s="225" t="s">
        <v>794</v>
      </c>
      <c r="I11" s="226">
        <v>3790000</v>
      </c>
      <c r="J11" s="227">
        <v>3790000</v>
      </c>
      <c r="K11" s="228">
        <v>3893000</v>
      </c>
      <c r="L11" s="229"/>
      <c r="M11" s="207"/>
    </row>
    <row r="12" spans="1:14" ht="15" customHeight="1" x14ac:dyDescent="0.2">
      <c r="A12" s="224" t="s">
        <v>786</v>
      </c>
      <c r="B12" s="224" t="s">
        <v>795</v>
      </c>
      <c r="C12" s="225" t="s">
        <v>788</v>
      </c>
      <c r="D12" s="225" t="s">
        <v>789</v>
      </c>
      <c r="E12" s="225" t="s">
        <v>790</v>
      </c>
      <c r="F12" s="225" t="s">
        <v>796</v>
      </c>
      <c r="G12" s="225"/>
      <c r="H12" s="225" t="s">
        <v>797</v>
      </c>
      <c r="I12" s="226">
        <v>948000</v>
      </c>
      <c r="J12" s="227">
        <v>948000</v>
      </c>
      <c r="K12" s="228">
        <v>973000</v>
      </c>
      <c r="L12" s="207"/>
    </row>
    <row r="13" spans="1:14" ht="15" customHeight="1" x14ac:dyDescent="0.2">
      <c r="A13" s="224" t="s">
        <v>786</v>
      </c>
      <c r="B13" s="224" t="s">
        <v>795</v>
      </c>
      <c r="C13" s="225" t="s">
        <v>798</v>
      </c>
      <c r="D13" s="225" t="s">
        <v>789</v>
      </c>
      <c r="E13" s="225" t="s">
        <v>790</v>
      </c>
      <c r="F13" s="225" t="s">
        <v>799</v>
      </c>
      <c r="G13" s="225"/>
      <c r="H13" s="225" t="s">
        <v>800</v>
      </c>
      <c r="I13" s="226">
        <v>342000</v>
      </c>
      <c r="J13" s="227">
        <v>342000</v>
      </c>
      <c r="K13" s="228">
        <v>350000</v>
      </c>
    </row>
    <row r="14" spans="1:14" x14ac:dyDescent="0.2">
      <c r="A14" s="220"/>
      <c r="B14" s="220"/>
      <c r="C14" s="221"/>
      <c r="D14" s="221"/>
      <c r="E14" s="221"/>
      <c r="F14" s="221"/>
      <c r="G14" s="221"/>
      <c r="H14" s="209" t="s">
        <v>602</v>
      </c>
      <c r="I14" s="222">
        <f>SUM(I15:I27)</f>
        <v>300000</v>
      </c>
      <c r="J14" s="222">
        <f>SUM(J15:J27)</f>
        <v>300000</v>
      </c>
      <c r="K14" s="223">
        <f>SUM(K15:K27)</f>
        <v>300000</v>
      </c>
    </row>
    <row r="15" spans="1:14" ht="15" customHeight="1" x14ac:dyDescent="0.2">
      <c r="A15" s="224" t="s">
        <v>801</v>
      </c>
      <c r="B15" s="224" t="s">
        <v>802</v>
      </c>
      <c r="C15" s="225" t="s">
        <v>788</v>
      </c>
      <c r="D15" s="225" t="s">
        <v>789</v>
      </c>
      <c r="E15" s="225" t="s">
        <v>790</v>
      </c>
      <c r="F15" s="225" t="s">
        <v>803</v>
      </c>
      <c r="G15" s="225"/>
      <c r="H15" s="225" t="s">
        <v>804</v>
      </c>
      <c r="I15" s="226">
        <v>40000</v>
      </c>
      <c r="J15" s="227">
        <v>40000</v>
      </c>
      <c r="K15" s="228">
        <v>40000</v>
      </c>
    </row>
    <row r="16" spans="1:14" ht="15" customHeight="1" x14ac:dyDescent="0.2">
      <c r="A16" s="224" t="s">
        <v>801</v>
      </c>
      <c r="B16" s="224" t="s">
        <v>802</v>
      </c>
      <c r="C16" s="225" t="s">
        <v>788</v>
      </c>
      <c r="D16" s="225" t="s">
        <v>789</v>
      </c>
      <c r="E16" s="225" t="s">
        <v>790</v>
      </c>
      <c r="F16" s="225" t="s">
        <v>805</v>
      </c>
      <c r="G16" s="225"/>
      <c r="H16" s="225" t="s">
        <v>806</v>
      </c>
      <c r="I16" s="226">
        <v>5000</v>
      </c>
      <c r="J16" s="227">
        <v>5000</v>
      </c>
      <c r="K16" s="228">
        <v>5000</v>
      </c>
    </row>
    <row r="17" spans="1:14" x14ac:dyDescent="0.2">
      <c r="A17" s="224" t="s">
        <v>801</v>
      </c>
      <c r="B17" s="224" t="s">
        <v>807</v>
      </c>
      <c r="C17" s="225" t="s">
        <v>788</v>
      </c>
      <c r="D17" s="225" t="s">
        <v>789</v>
      </c>
      <c r="E17" s="225" t="s">
        <v>790</v>
      </c>
      <c r="F17" s="225" t="s">
        <v>808</v>
      </c>
      <c r="G17" s="225"/>
      <c r="H17" s="225" t="s">
        <v>809</v>
      </c>
      <c r="I17" s="226">
        <v>5000</v>
      </c>
      <c r="J17" s="227">
        <v>5000</v>
      </c>
      <c r="K17" s="228">
        <v>5000</v>
      </c>
      <c r="L17" s="66"/>
      <c r="M17" s="66"/>
      <c r="N17" s="66"/>
    </row>
    <row r="18" spans="1:14" x14ac:dyDescent="0.2">
      <c r="A18" s="224" t="s">
        <v>801</v>
      </c>
      <c r="B18" s="224" t="s">
        <v>807</v>
      </c>
      <c r="C18" s="225" t="s">
        <v>798</v>
      </c>
      <c r="D18" s="225" t="s">
        <v>789</v>
      </c>
      <c r="E18" s="225" t="s">
        <v>790</v>
      </c>
      <c r="F18" s="225" t="s">
        <v>810</v>
      </c>
      <c r="G18" s="225"/>
      <c r="H18" s="225" t="s">
        <v>811</v>
      </c>
      <c r="I18" s="226">
        <v>30000</v>
      </c>
      <c r="J18" s="227">
        <v>30000</v>
      </c>
      <c r="K18" s="228">
        <v>30000</v>
      </c>
      <c r="L18" s="66"/>
      <c r="M18" s="66"/>
      <c r="N18" s="66"/>
    </row>
    <row r="19" spans="1:14" x14ac:dyDescent="0.2">
      <c r="A19" s="224" t="s">
        <v>801</v>
      </c>
      <c r="B19" s="224" t="s">
        <v>807</v>
      </c>
      <c r="C19" s="225" t="s">
        <v>812</v>
      </c>
      <c r="D19" s="225" t="s">
        <v>789</v>
      </c>
      <c r="E19" s="225" t="s">
        <v>790</v>
      </c>
      <c r="F19" s="225" t="s">
        <v>813</v>
      </c>
      <c r="G19" s="225"/>
      <c r="H19" s="225" t="s">
        <v>814</v>
      </c>
      <c r="I19" s="226">
        <v>1000</v>
      </c>
      <c r="J19" s="227">
        <v>1000</v>
      </c>
      <c r="K19" s="228">
        <v>1000</v>
      </c>
      <c r="L19" s="66"/>
      <c r="M19" s="66"/>
      <c r="N19" s="66"/>
    </row>
    <row r="20" spans="1:14" x14ac:dyDescent="0.2">
      <c r="A20" s="224" t="s">
        <v>801</v>
      </c>
      <c r="B20" s="224" t="s">
        <v>815</v>
      </c>
      <c r="C20" s="225" t="s">
        <v>788</v>
      </c>
      <c r="D20" s="225" t="s">
        <v>789</v>
      </c>
      <c r="E20" s="225" t="s">
        <v>790</v>
      </c>
      <c r="F20" s="225" t="s">
        <v>816</v>
      </c>
      <c r="G20" s="225"/>
      <c r="H20" s="225" t="s">
        <v>817</v>
      </c>
      <c r="I20" s="226">
        <v>5000</v>
      </c>
      <c r="J20" s="227">
        <v>5000</v>
      </c>
      <c r="K20" s="228">
        <v>5000</v>
      </c>
      <c r="L20" s="66"/>
      <c r="M20" s="66"/>
      <c r="N20" s="66"/>
    </row>
    <row r="21" spans="1:14" x14ac:dyDescent="0.2">
      <c r="A21" s="224" t="s">
        <v>801</v>
      </c>
      <c r="B21" s="224" t="s">
        <v>818</v>
      </c>
      <c r="C21" s="225" t="s">
        <v>788</v>
      </c>
      <c r="D21" s="225" t="s">
        <v>789</v>
      </c>
      <c r="E21" s="225" t="s">
        <v>790</v>
      </c>
      <c r="F21" s="225" t="s">
        <v>819</v>
      </c>
      <c r="G21" s="225"/>
      <c r="H21" s="225" t="s">
        <v>820</v>
      </c>
      <c r="I21" s="226">
        <v>22000</v>
      </c>
      <c r="J21" s="227">
        <v>22000</v>
      </c>
      <c r="K21" s="228">
        <v>22000</v>
      </c>
      <c r="L21" s="66"/>
      <c r="M21" s="66"/>
      <c r="N21" s="66"/>
    </row>
    <row r="22" spans="1:14" x14ac:dyDescent="0.2">
      <c r="A22" s="224" t="s">
        <v>801</v>
      </c>
      <c r="B22" s="224" t="s">
        <v>818</v>
      </c>
      <c r="C22" s="225" t="s">
        <v>788</v>
      </c>
      <c r="D22" s="225" t="s">
        <v>789</v>
      </c>
      <c r="E22" s="225" t="s">
        <v>790</v>
      </c>
      <c r="F22" s="225" t="s">
        <v>821</v>
      </c>
      <c r="G22" s="225"/>
      <c r="H22" s="225" t="s">
        <v>822</v>
      </c>
      <c r="I22" s="226">
        <v>4000</v>
      </c>
      <c r="J22" s="227">
        <v>4000</v>
      </c>
      <c r="K22" s="228">
        <v>4000</v>
      </c>
      <c r="L22" s="66"/>
      <c r="M22" s="66"/>
      <c r="N22" s="66"/>
    </row>
    <row r="23" spans="1:14" x14ac:dyDescent="0.2">
      <c r="A23" s="224" t="s">
        <v>801</v>
      </c>
      <c r="B23" s="224" t="s">
        <v>787</v>
      </c>
      <c r="C23" s="225" t="s">
        <v>788</v>
      </c>
      <c r="D23" s="225" t="s">
        <v>789</v>
      </c>
      <c r="E23" s="225" t="s">
        <v>790</v>
      </c>
      <c r="F23" s="225" t="s">
        <v>823</v>
      </c>
      <c r="G23" s="225"/>
      <c r="H23" s="225" t="s">
        <v>824</v>
      </c>
      <c r="I23" s="226">
        <v>15000</v>
      </c>
      <c r="J23" s="227">
        <v>15000</v>
      </c>
      <c r="K23" s="228">
        <v>15000</v>
      </c>
      <c r="L23" s="66"/>
      <c r="M23" s="66"/>
      <c r="N23" s="66"/>
    </row>
    <row r="24" spans="1:14" x14ac:dyDescent="0.2">
      <c r="A24" s="224" t="s">
        <v>801</v>
      </c>
      <c r="B24" s="224" t="s">
        <v>787</v>
      </c>
      <c r="C24" s="225" t="s">
        <v>788</v>
      </c>
      <c r="D24" s="225" t="s">
        <v>789</v>
      </c>
      <c r="E24" s="225" t="s">
        <v>790</v>
      </c>
      <c r="F24" s="225" t="s">
        <v>825</v>
      </c>
      <c r="G24" s="225"/>
      <c r="H24" s="225" t="s">
        <v>826</v>
      </c>
      <c r="I24" s="226">
        <v>63000</v>
      </c>
      <c r="J24" s="227">
        <v>63000</v>
      </c>
      <c r="K24" s="228">
        <v>63000</v>
      </c>
      <c r="L24" s="66"/>
      <c r="M24" s="66"/>
      <c r="N24" s="66"/>
    </row>
    <row r="25" spans="1:14" x14ac:dyDescent="0.2">
      <c r="A25" s="224" t="s">
        <v>801</v>
      </c>
      <c r="B25" s="224" t="s">
        <v>787</v>
      </c>
      <c r="C25" s="225" t="s">
        <v>788</v>
      </c>
      <c r="D25" s="225" t="s">
        <v>789</v>
      </c>
      <c r="E25" s="225" t="s">
        <v>790</v>
      </c>
      <c r="F25" s="225" t="s">
        <v>827</v>
      </c>
      <c r="G25" s="225"/>
      <c r="H25" s="225" t="s">
        <v>828</v>
      </c>
      <c r="I25" s="226">
        <v>10000</v>
      </c>
      <c r="J25" s="227">
        <v>10000</v>
      </c>
      <c r="K25" s="228">
        <v>10000</v>
      </c>
      <c r="L25" s="66"/>
      <c r="M25" s="66"/>
      <c r="N25" s="66"/>
    </row>
    <row r="26" spans="1:14" x14ac:dyDescent="0.2">
      <c r="A26" s="224" t="s">
        <v>801</v>
      </c>
      <c r="B26" s="224" t="s">
        <v>787</v>
      </c>
      <c r="C26" s="225" t="s">
        <v>788</v>
      </c>
      <c r="D26" s="225" t="s">
        <v>789</v>
      </c>
      <c r="E26" s="225" t="s">
        <v>790</v>
      </c>
      <c r="F26" s="225" t="s">
        <v>829</v>
      </c>
      <c r="G26" s="225"/>
      <c r="H26" s="225" t="s">
        <v>830</v>
      </c>
      <c r="I26" s="226">
        <v>90000</v>
      </c>
      <c r="J26" s="227">
        <v>90000</v>
      </c>
      <c r="K26" s="228">
        <v>90000</v>
      </c>
      <c r="L26" s="66"/>
      <c r="M26" s="66"/>
      <c r="N26" s="66"/>
    </row>
    <row r="27" spans="1:14" x14ac:dyDescent="0.2">
      <c r="A27" s="224" t="s">
        <v>801</v>
      </c>
      <c r="B27" s="224" t="s">
        <v>787</v>
      </c>
      <c r="C27" s="225" t="s">
        <v>788</v>
      </c>
      <c r="D27" s="225" t="s">
        <v>789</v>
      </c>
      <c r="E27" s="225" t="s">
        <v>790</v>
      </c>
      <c r="F27" s="225" t="s">
        <v>831</v>
      </c>
      <c r="G27" s="225"/>
      <c r="H27" s="225" t="s">
        <v>832</v>
      </c>
      <c r="I27" s="226">
        <v>10000</v>
      </c>
      <c r="J27" s="227">
        <v>10000</v>
      </c>
      <c r="K27" s="228">
        <v>10000</v>
      </c>
      <c r="L27" s="66"/>
      <c r="M27" s="66"/>
      <c r="N27" s="66"/>
    </row>
    <row r="28" spans="1:14" x14ac:dyDescent="0.2">
      <c r="A28" s="349"/>
      <c r="B28" s="349"/>
      <c r="C28" s="349"/>
      <c r="D28" s="349"/>
      <c r="E28" s="349"/>
      <c r="F28" s="349"/>
      <c r="G28" s="283"/>
      <c r="H28" s="230"/>
      <c r="I28" s="231"/>
      <c r="J28" s="232"/>
      <c r="K28" s="233"/>
      <c r="L28" s="66"/>
      <c r="M28" s="66"/>
      <c r="N28" s="66"/>
    </row>
    <row r="29" spans="1:14" ht="15" x14ac:dyDescent="0.2">
      <c r="A29" s="234"/>
      <c r="B29" s="234"/>
      <c r="C29" s="235"/>
      <c r="D29" s="235"/>
      <c r="E29" s="235"/>
      <c r="F29" s="235"/>
      <c r="G29" s="235"/>
      <c r="H29" s="71" t="s">
        <v>833</v>
      </c>
      <c r="I29" s="236"/>
      <c r="J29" s="236"/>
      <c r="K29" s="236">
        <f>K30+K33</f>
        <v>520500</v>
      </c>
      <c r="L29" s="66"/>
      <c r="M29" s="66"/>
      <c r="N29" s="66"/>
    </row>
    <row r="30" spans="1:14" x14ac:dyDescent="0.2">
      <c r="A30" s="237"/>
      <c r="B30" s="237"/>
      <c r="C30" s="238"/>
      <c r="D30" s="238"/>
      <c r="E30" s="238"/>
      <c r="F30" s="238"/>
      <c r="G30" s="238"/>
      <c r="H30" s="239" t="s">
        <v>684</v>
      </c>
      <c r="I30" s="240">
        <f>SUM(I31:I32)</f>
        <v>10100</v>
      </c>
      <c r="J30" s="240">
        <f>SUM(J31:J32)</f>
        <v>20100</v>
      </c>
      <c r="K30" s="241">
        <f>SUM(K31:K32)</f>
        <v>20500</v>
      </c>
      <c r="L30" s="66"/>
      <c r="M30" s="66"/>
      <c r="N30" s="66"/>
    </row>
    <row r="31" spans="1:14" x14ac:dyDescent="0.2">
      <c r="A31" s="224" t="s">
        <v>834</v>
      </c>
      <c r="B31" s="224" t="s">
        <v>787</v>
      </c>
      <c r="C31" s="225" t="s">
        <v>788</v>
      </c>
      <c r="D31" s="225" t="s">
        <v>789</v>
      </c>
      <c r="E31" s="225" t="s">
        <v>790</v>
      </c>
      <c r="F31" s="225" t="s">
        <v>835</v>
      </c>
      <c r="G31" s="225"/>
      <c r="H31" s="225" t="s">
        <v>836</v>
      </c>
      <c r="I31" s="226">
        <v>100</v>
      </c>
      <c r="J31" s="227">
        <v>100</v>
      </c>
      <c r="K31" s="228">
        <v>500</v>
      </c>
      <c r="L31" s="66"/>
      <c r="M31" s="66"/>
      <c r="N31" s="66"/>
    </row>
    <row r="32" spans="1:14" x14ac:dyDescent="0.2">
      <c r="A32" s="224" t="s">
        <v>834</v>
      </c>
      <c r="B32" s="224" t="s">
        <v>787</v>
      </c>
      <c r="C32" s="225" t="s">
        <v>788</v>
      </c>
      <c r="D32" s="225" t="s">
        <v>789</v>
      </c>
      <c r="E32" s="225" t="s">
        <v>790</v>
      </c>
      <c r="F32" s="225" t="s">
        <v>837</v>
      </c>
      <c r="G32" s="225"/>
      <c r="H32" s="225" t="s">
        <v>838</v>
      </c>
      <c r="I32" s="226">
        <v>10000</v>
      </c>
      <c r="J32" s="227">
        <v>20000</v>
      </c>
      <c r="K32" s="228">
        <v>20000</v>
      </c>
      <c r="L32" s="66"/>
      <c r="M32" s="66"/>
      <c r="N32" s="66"/>
    </row>
    <row r="33" spans="1:14" x14ac:dyDescent="0.2">
      <c r="A33" s="348"/>
      <c r="B33" s="348"/>
      <c r="C33" s="348"/>
      <c r="D33" s="348"/>
      <c r="E33" s="348"/>
      <c r="F33" s="348"/>
      <c r="G33" s="284"/>
      <c r="H33" s="209" t="s">
        <v>839</v>
      </c>
      <c r="I33" s="222">
        <f>SUM(I34:I35)</f>
        <v>500000</v>
      </c>
      <c r="J33" s="222">
        <f>SUM(J34:J35)</f>
        <v>1485000</v>
      </c>
      <c r="K33" s="223">
        <f>SUM(K34:K35)</f>
        <v>500000</v>
      </c>
      <c r="L33" s="66"/>
      <c r="M33" s="66"/>
      <c r="N33" s="66"/>
    </row>
    <row r="34" spans="1:14" x14ac:dyDescent="0.2">
      <c r="A34" s="224" t="s">
        <v>840</v>
      </c>
      <c r="B34" s="224" t="s">
        <v>787</v>
      </c>
      <c r="C34" s="225" t="s">
        <v>841</v>
      </c>
      <c r="D34" s="225" t="s">
        <v>789</v>
      </c>
      <c r="E34" s="225" t="s">
        <v>790</v>
      </c>
      <c r="F34" s="225" t="s">
        <v>842</v>
      </c>
      <c r="G34" s="225"/>
      <c r="H34" s="225" t="s">
        <v>843</v>
      </c>
      <c r="I34" s="226">
        <v>0</v>
      </c>
      <c r="J34" s="227">
        <v>145000</v>
      </c>
      <c r="K34" s="228">
        <v>100000</v>
      </c>
      <c r="L34" s="66"/>
      <c r="M34" s="66"/>
      <c r="N34" s="66"/>
    </row>
    <row r="35" spans="1:14" x14ac:dyDescent="0.2">
      <c r="A35" s="224" t="s">
        <v>840</v>
      </c>
      <c r="B35" s="224" t="s">
        <v>844</v>
      </c>
      <c r="C35" s="225" t="s">
        <v>788</v>
      </c>
      <c r="D35" s="225" t="s">
        <v>789</v>
      </c>
      <c r="E35" s="225" t="s">
        <v>790</v>
      </c>
      <c r="F35" s="225" t="s">
        <v>845</v>
      </c>
      <c r="G35" s="225"/>
      <c r="H35" s="225" t="s">
        <v>846</v>
      </c>
      <c r="I35" s="226">
        <v>500000</v>
      </c>
      <c r="J35" s="227">
        <v>1340000</v>
      </c>
      <c r="K35" s="228">
        <v>400000</v>
      </c>
      <c r="L35" s="66"/>
      <c r="M35" s="66"/>
      <c r="N35" s="66"/>
    </row>
    <row r="36" spans="1:14" x14ac:dyDescent="0.2">
      <c r="A36" s="242"/>
      <c r="B36" s="242"/>
      <c r="C36" s="243"/>
      <c r="D36" s="243"/>
      <c r="E36" s="243"/>
      <c r="F36" s="243"/>
      <c r="G36" s="243"/>
      <c r="H36" s="244"/>
      <c r="I36" s="245"/>
      <c r="J36" s="246"/>
      <c r="K36" s="247"/>
      <c r="L36" s="66"/>
      <c r="M36" s="66"/>
      <c r="N36" s="66"/>
    </row>
    <row r="37" spans="1:14" ht="15" x14ac:dyDescent="0.2">
      <c r="A37" s="217"/>
      <c r="B37" s="217"/>
      <c r="C37" s="218"/>
      <c r="D37" s="218"/>
      <c r="E37" s="218"/>
      <c r="F37" s="218"/>
      <c r="G37" s="218"/>
      <c r="H37" s="156" t="s">
        <v>245</v>
      </c>
      <c r="I37" s="219"/>
      <c r="J37" s="219"/>
      <c r="K37" s="219">
        <f>K38+K42</f>
        <v>10844000</v>
      </c>
      <c r="L37" s="66"/>
      <c r="M37" s="66"/>
      <c r="N37" s="66"/>
    </row>
    <row r="38" spans="1:14" x14ac:dyDescent="0.2">
      <c r="A38" s="18"/>
      <c r="B38" s="18"/>
      <c r="C38" s="248"/>
      <c r="D38" s="248"/>
      <c r="E38" s="248"/>
      <c r="F38" s="248"/>
      <c r="G38" s="248"/>
      <c r="H38" s="209" t="s">
        <v>252</v>
      </c>
      <c r="I38" s="222">
        <f>SUM(I39:I41)</f>
        <v>1600000</v>
      </c>
      <c r="J38" s="222">
        <f>SUM(J39:J41)</f>
        <v>1550000</v>
      </c>
      <c r="K38" s="223">
        <f>SUM(K39:K41)</f>
        <v>1550000</v>
      </c>
      <c r="L38" s="66"/>
      <c r="M38" s="66"/>
      <c r="N38" s="66"/>
    </row>
    <row r="39" spans="1:14" x14ac:dyDescent="0.2">
      <c r="A39" s="224" t="s">
        <v>847</v>
      </c>
      <c r="B39" s="224" t="s">
        <v>787</v>
      </c>
      <c r="C39" s="225" t="s">
        <v>788</v>
      </c>
      <c r="D39" s="225" t="s">
        <v>789</v>
      </c>
      <c r="E39" s="225" t="s">
        <v>790</v>
      </c>
      <c r="F39" s="225" t="s">
        <v>848</v>
      </c>
      <c r="G39" s="225"/>
      <c r="H39" s="225" t="s">
        <v>849</v>
      </c>
      <c r="I39" s="226">
        <v>300000</v>
      </c>
      <c r="J39" s="227">
        <v>300000</v>
      </c>
      <c r="K39" s="228">
        <v>300000</v>
      </c>
      <c r="L39" s="66"/>
      <c r="M39" s="66"/>
      <c r="N39" s="66"/>
    </row>
    <row r="40" spans="1:14" x14ac:dyDescent="0.2">
      <c r="A40" s="224" t="s">
        <v>847</v>
      </c>
      <c r="B40" s="224" t="s">
        <v>787</v>
      </c>
      <c r="C40" s="225" t="s">
        <v>788</v>
      </c>
      <c r="D40" s="225" t="s">
        <v>789</v>
      </c>
      <c r="E40" s="225" t="s">
        <v>790</v>
      </c>
      <c r="F40" s="225" t="s">
        <v>850</v>
      </c>
      <c r="G40" s="225"/>
      <c r="H40" s="225" t="s">
        <v>851</v>
      </c>
      <c r="I40" s="226">
        <v>300000</v>
      </c>
      <c r="J40" s="227">
        <v>300000</v>
      </c>
      <c r="K40" s="228">
        <v>300000</v>
      </c>
      <c r="L40" s="66"/>
      <c r="M40" s="66"/>
      <c r="N40" s="66"/>
    </row>
    <row r="41" spans="1:14" x14ac:dyDescent="0.2">
      <c r="A41" s="224" t="s">
        <v>847</v>
      </c>
      <c r="B41" s="224" t="s">
        <v>787</v>
      </c>
      <c r="C41" s="225" t="s">
        <v>788</v>
      </c>
      <c r="D41" s="225" t="s">
        <v>789</v>
      </c>
      <c r="E41" s="225" t="s">
        <v>790</v>
      </c>
      <c r="F41" s="225" t="s">
        <v>852</v>
      </c>
      <c r="G41" s="225"/>
      <c r="H41" s="225" t="s">
        <v>853</v>
      </c>
      <c r="I41" s="226">
        <v>1000000</v>
      </c>
      <c r="J41" s="227">
        <v>950000</v>
      </c>
      <c r="K41" s="228">
        <v>950000</v>
      </c>
      <c r="L41" s="66"/>
      <c r="M41" s="66"/>
      <c r="N41" s="66"/>
    </row>
    <row r="42" spans="1:14" x14ac:dyDescent="0.2">
      <c r="A42" s="348"/>
      <c r="B42" s="348"/>
      <c r="C42" s="348"/>
      <c r="D42" s="348"/>
      <c r="E42" s="348"/>
      <c r="F42" s="348"/>
      <c r="G42" s="284"/>
      <c r="H42" s="209" t="s">
        <v>276</v>
      </c>
      <c r="I42" s="222"/>
      <c r="J42" s="222"/>
      <c r="K42" s="223">
        <f>SUM(K43:K62)</f>
        <v>9294000</v>
      </c>
      <c r="L42" s="66"/>
      <c r="M42" s="66"/>
      <c r="N42" s="66"/>
    </row>
    <row r="43" spans="1:14" x14ac:dyDescent="0.2">
      <c r="A43" s="224" t="s">
        <v>854</v>
      </c>
      <c r="B43" s="224" t="s">
        <v>802</v>
      </c>
      <c r="C43" s="225" t="s">
        <v>798</v>
      </c>
      <c r="D43" s="225" t="s">
        <v>789</v>
      </c>
      <c r="E43" s="225" t="s">
        <v>790</v>
      </c>
      <c r="F43" s="225" t="s">
        <v>855</v>
      </c>
      <c r="G43" s="225"/>
      <c r="H43" s="225" t="s">
        <v>856</v>
      </c>
      <c r="I43" s="226">
        <v>0</v>
      </c>
      <c r="J43" s="227">
        <v>30000</v>
      </c>
      <c r="K43" s="228">
        <v>80000</v>
      </c>
      <c r="L43" s="66"/>
      <c r="M43" s="66"/>
      <c r="N43" s="66"/>
    </row>
    <row r="44" spans="1:14" x14ac:dyDescent="0.2">
      <c r="A44" s="224" t="s">
        <v>854</v>
      </c>
      <c r="B44" s="224" t="s">
        <v>802</v>
      </c>
      <c r="C44" s="225" t="s">
        <v>812</v>
      </c>
      <c r="D44" s="225" t="s">
        <v>789</v>
      </c>
      <c r="E44" s="225" t="s">
        <v>790</v>
      </c>
      <c r="F44" s="225" t="s">
        <v>857</v>
      </c>
      <c r="G44" s="225"/>
      <c r="H44" s="225" t="s">
        <v>858</v>
      </c>
      <c r="I44" s="226">
        <v>0</v>
      </c>
      <c r="J44" s="227">
        <v>20000</v>
      </c>
      <c r="K44" s="228">
        <v>40000</v>
      </c>
      <c r="L44" s="66"/>
      <c r="M44" s="66"/>
      <c r="N44" s="66"/>
    </row>
    <row r="45" spans="1:14" x14ac:dyDescent="0.2">
      <c r="A45" s="224" t="s">
        <v>854</v>
      </c>
      <c r="B45" s="224" t="s">
        <v>802</v>
      </c>
      <c r="C45" s="225" t="s">
        <v>859</v>
      </c>
      <c r="D45" s="225" t="s">
        <v>789</v>
      </c>
      <c r="E45" s="225" t="s">
        <v>790</v>
      </c>
      <c r="F45" s="225" t="s">
        <v>860</v>
      </c>
      <c r="G45" s="225"/>
      <c r="H45" s="225" t="s">
        <v>861</v>
      </c>
      <c r="I45" s="226">
        <v>0</v>
      </c>
      <c r="J45" s="227">
        <v>105000</v>
      </c>
      <c r="K45" s="228">
        <v>350000</v>
      </c>
      <c r="L45" s="66"/>
      <c r="M45" s="66"/>
      <c r="N45" s="66"/>
    </row>
    <row r="46" spans="1:14" x14ac:dyDescent="0.2">
      <c r="A46" s="224" t="s">
        <v>854</v>
      </c>
      <c r="B46" s="224" t="s">
        <v>802</v>
      </c>
      <c r="C46" s="225" t="s">
        <v>862</v>
      </c>
      <c r="D46" s="225" t="s">
        <v>789</v>
      </c>
      <c r="E46" s="225" t="s">
        <v>790</v>
      </c>
      <c r="F46" s="225" t="s">
        <v>863</v>
      </c>
      <c r="G46" s="225"/>
      <c r="H46" s="225" t="s">
        <v>864</v>
      </c>
      <c r="I46" s="226">
        <v>0</v>
      </c>
      <c r="J46" s="227">
        <v>50000</v>
      </c>
      <c r="K46" s="228">
        <v>74000</v>
      </c>
      <c r="L46" s="66"/>
      <c r="M46" s="66"/>
      <c r="N46" s="66"/>
    </row>
    <row r="47" spans="1:14" x14ac:dyDescent="0.2">
      <c r="A47" s="224" t="s">
        <v>854</v>
      </c>
      <c r="B47" s="224" t="s">
        <v>802</v>
      </c>
      <c r="C47" s="225" t="s">
        <v>865</v>
      </c>
      <c r="D47" s="225" t="s">
        <v>789</v>
      </c>
      <c r="E47" s="225" t="s">
        <v>790</v>
      </c>
      <c r="F47" s="225" t="s">
        <v>866</v>
      </c>
      <c r="G47" s="225"/>
      <c r="H47" s="225" t="s">
        <v>867</v>
      </c>
      <c r="I47" s="226">
        <v>0</v>
      </c>
      <c r="J47" s="227">
        <v>10000</v>
      </c>
      <c r="K47" s="228">
        <v>20000</v>
      </c>
      <c r="L47" s="66"/>
      <c r="M47" s="66"/>
      <c r="N47" s="66"/>
    </row>
    <row r="48" spans="1:14" x14ac:dyDescent="0.2">
      <c r="A48" s="224" t="s">
        <v>854</v>
      </c>
      <c r="B48" s="224" t="s">
        <v>802</v>
      </c>
      <c r="C48" s="225" t="s">
        <v>868</v>
      </c>
      <c r="D48" s="225" t="s">
        <v>789</v>
      </c>
      <c r="E48" s="225" t="s">
        <v>790</v>
      </c>
      <c r="F48" s="225" t="s">
        <v>869</v>
      </c>
      <c r="G48" s="225"/>
      <c r="H48" s="225" t="s">
        <v>870</v>
      </c>
      <c r="I48" s="226">
        <v>0</v>
      </c>
      <c r="J48" s="227">
        <v>10000</v>
      </c>
      <c r="K48" s="228">
        <v>15000</v>
      </c>
      <c r="L48" s="66"/>
      <c r="M48" s="66"/>
      <c r="N48" s="66"/>
    </row>
    <row r="49" spans="1:14" x14ac:dyDescent="0.2">
      <c r="A49" s="224" t="s">
        <v>854</v>
      </c>
      <c r="B49" s="224" t="s">
        <v>807</v>
      </c>
      <c r="C49" s="225" t="s">
        <v>871</v>
      </c>
      <c r="D49" s="225" t="s">
        <v>789</v>
      </c>
      <c r="E49" s="225" t="s">
        <v>790</v>
      </c>
      <c r="F49" s="225" t="s">
        <v>872</v>
      </c>
      <c r="G49" s="225"/>
      <c r="H49" s="225" t="s">
        <v>873</v>
      </c>
      <c r="I49" s="226">
        <v>0</v>
      </c>
      <c r="J49" s="227">
        <v>50000</v>
      </c>
      <c r="K49" s="228">
        <v>100000</v>
      </c>
      <c r="L49" s="66"/>
      <c r="M49" s="66"/>
      <c r="N49" s="66"/>
    </row>
    <row r="50" spans="1:14" x14ac:dyDescent="0.2">
      <c r="A50" s="224" t="s">
        <v>854</v>
      </c>
      <c r="B50" s="224" t="s">
        <v>818</v>
      </c>
      <c r="C50" s="225" t="s">
        <v>798</v>
      </c>
      <c r="D50" s="225" t="s">
        <v>789</v>
      </c>
      <c r="E50" s="225" t="s">
        <v>790</v>
      </c>
      <c r="F50" s="225" t="s">
        <v>874</v>
      </c>
      <c r="G50" s="225"/>
      <c r="H50" s="225" t="s">
        <v>875</v>
      </c>
      <c r="I50" s="226">
        <v>0</v>
      </c>
      <c r="J50" s="227">
        <v>1650000</v>
      </c>
      <c r="K50" s="228">
        <v>2000000</v>
      </c>
      <c r="L50" s="66"/>
      <c r="M50" s="66"/>
      <c r="N50" s="66"/>
    </row>
    <row r="51" spans="1:14" x14ac:dyDescent="0.2">
      <c r="A51" s="224" t="s">
        <v>854</v>
      </c>
      <c r="B51" s="224" t="s">
        <v>818</v>
      </c>
      <c r="C51" s="225" t="s">
        <v>876</v>
      </c>
      <c r="D51" s="225" t="s">
        <v>789</v>
      </c>
      <c r="E51" s="225" t="s">
        <v>790</v>
      </c>
      <c r="F51" s="225" t="s">
        <v>877</v>
      </c>
      <c r="G51" s="225"/>
      <c r="H51" s="225" t="s">
        <v>878</v>
      </c>
      <c r="I51" s="226">
        <v>0</v>
      </c>
      <c r="J51" s="227">
        <v>5000</v>
      </c>
      <c r="K51" s="228">
        <v>10000</v>
      </c>
      <c r="L51" s="66"/>
      <c r="M51" s="66"/>
      <c r="N51" s="66"/>
    </row>
    <row r="52" spans="1:14" x14ac:dyDescent="0.2">
      <c r="A52" s="224" t="s">
        <v>854</v>
      </c>
      <c r="B52" s="224" t="s">
        <v>818</v>
      </c>
      <c r="C52" s="225" t="s">
        <v>812</v>
      </c>
      <c r="D52" s="225" t="s">
        <v>789</v>
      </c>
      <c r="E52" s="225" t="s">
        <v>790</v>
      </c>
      <c r="F52" s="225" t="s">
        <v>879</v>
      </c>
      <c r="G52" s="225"/>
      <c r="H52" s="225" t="s">
        <v>880</v>
      </c>
      <c r="I52" s="226">
        <v>0</v>
      </c>
      <c r="J52" s="227">
        <v>220000</v>
      </c>
      <c r="K52" s="228">
        <v>250000</v>
      </c>
      <c r="L52" s="66"/>
      <c r="M52" s="66"/>
      <c r="N52" s="66"/>
    </row>
    <row r="53" spans="1:14" x14ac:dyDescent="0.2">
      <c r="A53" s="224" t="s">
        <v>854</v>
      </c>
      <c r="B53" s="224" t="s">
        <v>818</v>
      </c>
      <c r="C53" s="225" t="s">
        <v>868</v>
      </c>
      <c r="D53" s="225" t="s">
        <v>789</v>
      </c>
      <c r="E53" s="225" t="s">
        <v>790</v>
      </c>
      <c r="F53" s="225" t="s">
        <v>881</v>
      </c>
      <c r="G53" s="225"/>
      <c r="H53" s="225" t="s">
        <v>882</v>
      </c>
      <c r="I53" s="226">
        <v>0</v>
      </c>
      <c r="J53" s="227">
        <v>1392343</v>
      </c>
      <c r="K53" s="228">
        <v>2000000</v>
      </c>
      <c r="L53" s="66"/>
      <c r="M53" s="66"/>
      <c r="N53" s="66"/>
    </row>
    <row r="54" spans="1:14" x14ac:dyDescent="0.2">
      <c r="A54" s="224" t="s">
        <v>854</v>
      </c>
      <c r="B54" s="224" t="s">
        <v>818</v>
      </c>
      <c r="C54" s="225" t="s">
        <v>883</v>
      </c>
      <c r="D54" s="225" t="s">
        <v>789</v>
      </c>
      <c r="E54" s="225" t="s">
        <v>790</v>
      </c>
      <c r="F54" s="225" t="s">
        <v>884</v>
      </c>
      <c r="G54" s="225"/>
      <c r="H54" s="225" t="s">
        <v>885</v>
      </c>
      <c r="I54" s="226">
        <v>0</v>
      </c>
      <c r="J54" s="227">
        <v>100000</v>
      </c>
      <c r="K54" s="228">
        <v>200000</v>
      </c>
      <c r="L54" s="66"/>
      <c r="M54" s="66"/>
      <c r="N54" s="66"/>
    </row>
    <row r="55" spans="1:14" x14ac:dyDescent="0.2">
      <c r="A55" s="224" t="s">
        <v>854</v>
      </c>
      <c r="B55" s="224" t="s">
        <v>818</v>
      </c>
      <c r="C55" s="225" t="s">
        <v>871</v>
      </c>
      <c r="D55" s="225" t="s">
        <v>789</v>
      </c>
      <c r="E55" s="225" t="s">
        <v>790</v>
      </c>
      <c r="F55" s="225" t="s">
        <v>886</v>
      </c>
      <c r="G55" s="225"/>
      <c r="H55" s="225" t="s">
        <v>887</v>
      </c>
      <c r="I55" s="226">
        <v>0</v>
      </c>
      <c r="J55" s="227">
        <v>765000</v>
      </c>
      <c r="K55" s="228">
        <v>2000000</v>
      </c>
      <c r="L55" s="66"/>
      <c r="M55" s="66"/>
      <c r="N55" s="66"/>
    </row>
    <row r="56" spans="1:14" x14ac:dyDescent="0.2">
      <c r="A56" s="224" t="s">
        <v>854</v>
      </c>
      <c r="B56" s="224" t="s">
        <v>818</v>
      </c>
      <c r="C56" s="225" t="s">
        <v>888</v>
      </c>
      <c r="D56" s="225" t="s">
        <v>789</v>
      </c>
      <c r="E56" s="225" t="s">
        <v>790</v>
      </c>
      <c r="F56" s="225" t="s">
        <v>889</v>
      </c>
      <c r="G56" s="225"/>
      <c r="H56" s="225" t="s">
        <v>890</v>
      </c>
      <c r="I56" s="226">
        <v>0</v>
      </c>
      <c r="J56" s="227">
        <v>900000</v>
      </c>
      <c r="K56" s="228">
        <v>900000</v>
      </c>
      <c r="L56" s="66"/>
      <c r="M56" s="66"/>
      <c r="N56" s="66"/>
    </row>
    <row r="57" spans="1:14" x14ac:dyDescent="0.2">
      <c r="A57" s="224" t="s">
        <v>854</v>
      </c>
      <c r="B57" s="224" t="s">
        <v>818</v>
      </c>
      <c r="C57" s="225" t="s">
        <v>891</v>
      </c>
      <c r="D57" s="225" t="s">
        <v>789</v>
      </c>
      <c r="E57" s="225" t="s">
        <v>790</v>
      </c>
      <c r="F57" s="225" t="s">
        <v>892</v>
      </c>
      <c r="G57" s="225"/>
      <c r="H57" s="225" t="s">
        <v>893</v>
      </c>
      <c r="I57" s="226">
        <v>0</v>
      </c>
      <c r="J57" s="227">
        <v>50000</v>
      </c>
      <c r="K57" s="228">
        <v>50000</v>
      </c>
      <c r="L57" s="66"/>
      <c r="M57" s="66"/>
      <c r="N57" s="66"/>
    </row>
    <row r="58" spans="1:14" x14ac:dyDescent="0.2">
      <c r="A58" s="224" t="s">
        <v>854</v>
      </c>
      <c r="B58" s="224" t="s">
        <v>787</v>
      </c>
      <c r="C58" s="225" t="s">
        <v>798</v>
      </c>
      <c r="D58" s="225" t="s">
        <v>789</v>
      </c>
      <c r="E58" s="225" t="s">
        <v>790</v>
      </c>
      <c r="F58" s="225" t="s">
        <v>894</v>
      </c>
      <c r="G58" s="225"/>
      <c r="H58" s="225" t="s">
        <v>895</v>
      </c>
      <c r="I58" s="226">
        <v>0</v>
      </c>
      <c r="J58" s="227">
        <v>35000</v>
      </c>
      <c r="K58" s="228">
        <v>45000</v>
      </c>
      <c r="L58" s="66"/>
      <c r="M58" s="66"/>
      <c r="N58" s="66"/>
    </row>
    <row r="59" spans="1:14" x14ac:dyDescent="0.2">
      <c r="A59" s="224" t="s">
        <v>854</v>
      </c>
      <c r="B59" s="224" t="s">
        <v>787</v>
      </c>
      <c r="C59" s="225" t="s">
        <v>888</v>
      </c>
      <c r="D59" s="225" t="s">
        <v>789</v>
      </c>
      <c r="E59" s="225" t="s">
        <v>790</v>
      </c>
      <c r="F59" s="225" t="s">
        <v>896</v>
      </c>
      <c r="G59" s="225"/>
      <c r="H59" s="225" t="s">
        <v>897</v>
      </c>
      <c r="I59" s="226">
        <v>0</v>
      </c>
      <c r="J59" s="227">
        <v>400000</v>
      </c>
      <c r="K59" s="228">
        <v>400000</v>
      </c>
      <c r="L59" s="66"/>
      <c r="M59" s="66"/>
      <c r="N59" s="66"/>
    </row>
    <row r="60" spans="1:14" x14ac:dyDescent="0.2">
      <c r="A60" s="224" t="s">
        <v>854</v>
      </c>
      <c r="B60" s="224" t="s">
        <v>787</v>
      </c>
      <c r="C60" s="225" t="s">
        <v>898</v>
      </c>
      <c r="D60" s="225" t="s">
        <v>789</v>
      </c>
      <c r="E60" s="225" t="s">
        <v>790</v>
      </c>
      <c r="F60" s="225" t="s">
        <v>899</v>
      </c>
      <c r="G60" s="225"/>
      <c r="H60" s="225" t="s">
        <v>900</v>
      </c>
      <c r="I60" s="226">
        <v>0</v>
      </c>
      <c r="J60" s="227">
        <v>100000</v>
      </c>
      <c r="K60" s="228">
        <v>100000</v>
      </c>
      <c r="L60" s="66"/>
      <c r="M60" s="66"/>
      <c r="N60" s="66"/>
    </row>
    <row r="61" spans="1:14" x14ac:dyDescent="0.2">
      <c r="A61" s="224" t="s">
        <v>854</v>
      </c>
      <c r="B61" s="224" t="s">
        <v>787</v>
      </c>
      <c r="C61" s="225" t="s">
        <v>901</v>
      </c>
      <c r="D61" s="225" t="s">
        <v>789</v>
      </c>
      <c r="E61" s="225" t="s">
        <v>790</v>
      </c>
      <c r="F61" s="225" t="s">
        <v>902</v>
      </c>
      <c r="G61" s="225"/>
      <c r="H61" s="225" t="s">
        <v>903</v>
      </c>
      <c r="I61" s="226">
        <v>0</v>
      </c>
      <c r="J61" s="227">
        <v>250000</v>
      </c>
      <c r="K61" s="228">
        <v>360000</v>
      </c>
      <c r="L61" s="66"/>
      <c r="M61" s="66"/>
      <c r="N61" s="66"/>
    </row>
    <row r="62" spans="1:14" x14ac:dyDescent="0.2">
      <c r="A62" s="224" t="s">
        <v>854</v>
      </c>
      <c r="B62" s="224" t="s">
        <v>787</v>
      </c>
      <c r="C62" s="225" t="s">
        <v>904</v>
      </c>
      <c r="D62" s="225" t="s">
        <v>789</v>
      </c>
      <c r="E62" s="225" t="s">
        <v>790</v>
      </c>
      <c r="F62" s="225" t="s">
        <v>905</v>
      </c>
      <c r="G62" s="225"/>
      <c r="H62" s="225" t="s">
        <v>906</v>
      </c>
      <c r="I62" s="226">
        <v>0</v>
      </c>
      <c r="J62" s="227">
        <v>300000</v>
      </c>
      <c r="K62" s="228">
        <v>300000</v>
      </c>
      <c r="L62" s="66"/>
      <c r="M62" s="66"/>
      <c r="N62" s="66"/>
    </row>
    <row r="63" spans="1:14" x14ac:dyDescent="0.2">
      <c r="A63" s="349"/>
      <c r="B63" s="349"/>
      <c r="C63" s="349"/>
      <c r="D63" s="349"/>
      <c r="E63" s="349"/>
      <c r="F63" s="349"/>
      <c r="G63" s="283"/>
      <c r="H63" s="230"/>
      <c r="I63" s="231"/>
      <c r="J63" s="232"/>
      <c r="K63" s="233"/>
      <c r="L63" s="66"/>
      <c r="M63" s="66"/>
      <c r="N63" s="66"/>
    </row>
    <row r="64" spans="1:14" ht="15" x14ac:dyDescent="0.2">
      <c r="A64" s="249"/>
      <c r="B64" s="249"/>
      <c r="C64" s="250"/>
      <c r="D64" s="250"/>
      <c r="E64" s="250"/>
      <c r="F64" s="250"/>
      <c r="G64" s="250"/>
      <c r="H64" s="251" t="s">
        <v>337</v>
      </c>
      <c r="I64" s="252"/>
      <c r="J64" s="252"/>
      <c r="K64" s="252">
        <f>SUM(K65+K69)</f>
        <v>46550000</v>
      </c>
      <c r="L64" s="66"/>
      <c r="M64" s="66"/>
      <c r="N64" s="66"/>
    </row>
    <row r="65" spans="1:14" x14ac:dyDescent="0.2">
      <c r="A65" s="18"/>
      <c r="B65" s="18"/>
      <c r="C65" s="248"/>
      <c r="D65" s="248"/>
      <c r="E65" s="248"/>
      <c r="F65" s="248"/>
      <c r="G65" s="248"/>
      <c r="H65" s="209" t="s">
        <v>1116</v>
      </c>
      <c r="I65" s="253">
        <f>SUM(I66:I68)</f>
        <v>48702011</v>
      </c>
      <c r="J65" s="253">
        <f>SUM(J66:J68)</f>
        <v>48702011</v>
      </c>
      <c r="K65" s="254">
        <f>SUM(K66:K68)</f>
        <v>46200000</v>
      </c>
      <c r="M65" s="66"/>
      <c r="N65" s="66"/>
    </row>
    <row r="66" spans="1:14" x14ac:dyDescent="0.2">
      <c r="A66" s="224" t="s">
        <v>907</v>
      </c>
      <c r="B66" s="224" t="s">
        <v>807</v>
      </c>
      <c r="C66" s="225" t="s">
        <v>788</v>
      </c>
      <c r="D66" s="225" t="s">
        <v>789</v>
      </c>
      <c r="E66" s="225" t="s">
        <v>790</v>
      </c>
      <c r="F66" s="225" t="s">
        <v>908</v>
      </c>
      <c r="G66" s="225"/>
      <c r="H66" s="225" t="s">
        <v>909</v>
      </c>
      <c r="I66" s="226">
        <v>3000000</v>
      </c>
      <c r="J66" s="227">
        <v>3000000</v>
      </c>
      <c r="K66" s="228">
        <v>3000000</v>
      </c>
      <c r="M66" s="66"/>
      <c r="N66" s="66"/>
    </row>
    <row r="67" spans="1:14" x14ac:dyDescent="0.2">
      <c r="A67" s="224" t="s">
        <v>907</v>
      </c>
      <c r="B67" s="224" t="s">
        <v>807</v>
      </c>
      <c r="C67" s="225" t="s">
        <v>798</v>
      </c>
      <c r="D67" s="225" t="s">
        <v>789</v>
      </c>
      <c r="E67" s="225" t="s">
        <v>790</v>
      </c>
      <c r="F67" s="225" t="s">
        <v>910</v>
      </c>
      <c r="G67" s="225"/>
      <c r="H67" s="225" t="s">
        <v>911</v>
      </c>
      <c r="I67" s="226">
        <v>4500000</v>
      </c>
      <c r="J67" s="227">
        <v>4500000</v>
      </c>
      <c r="K67" s="228">
        <v>4200000</v>
      </c>
      <c r="M67" s="66"/>
      <c r="N67" s="66"/>
    </row>
    <row r="68" spans="1:14" x14ac:dyDescent="0.2">
      <c r="A68" s="224" t="s">
        <v>907</v>
      </c>
      <c r="B68" s="224" t="s">
        <v>787</v>
      </c>
      <c r="C68" s="225" t="s">
        <v>912</v>
      </c>
      <c r="D68" s="225" t="s">
        <v>789</v>
      </c>
      <c r="E68" s="225" t="s">
        <v>790</v>
      </c>
      <c r="F68" s="225" t="s">
        <v>913</v>
      </c>
      <c r="G68" s="225"/>
      <c r="H68" s="225" t="s">
        <v>914</v>
      </c>
      <c r="I68" s="226">
        <v>41202011</v>
      </c>
      <c r="J68" s="227">
        <v>41202011</v>
      </c>
      <c r="K68" s="228">
        <v>39000000</v>
      </c>
      <c r="L68" s="229"/>
      <c r="M68" s="66"/>
      <c r="N68" s="66"/>
    </row>
    <row r="69" spans="1:14" x14ac:dyDescent="0.2">
      <c r="A69" s="348"/>
      <c r="B69" s="348"/>
      <c r="C69" s="348"/>
      <c r="D69" s="348"/>
      <c r="E69" s="348"/>
      <c r="F69" s="348"/>
      <c r="G69" s="284"/>
      <c r="H69" s="209" t="s">
        <v>697</v>
      </c>
      <c r="I69" s="253">
        <f>SUM(I70)</f>
        <v>0</v>
      </c>
      <c r="J69" s="253">
        <f>SUM(J70)</f>
        <v>350000</v>
      </c>
      <c r="K69" s="254">
        <f>SUM(K70)</f>
        <v>350000</v>
      </c>
      <c r="M69" s="66"/>
      <c r="N69" s="66"/>
    </row>
    <row r="70" spans="1:14" x14ac:dyDescent="0.2">
      <c r="A70" s="224" t="s">
        <v>915</v>
      </c>
      <c r="B70" s="224" t="s">
        <v>916</v>
      </c>
      <c r="C70" s="225" t="s">
        <v>917</v>
      </c>
      <c r="D70" s="225" t="s">
        <v>789</v>
      </c>
      <c r="E70" s="225" t="s">
        <v>790</v>
      </c>
      <c r="F70" s="225" t="s">
        <v>918</v>
      </c>
      <c r="G70" s="225"/>
      <c r="H70" s="225" t="s">
        <v>919</v>
      </c>
      <c r="I70" s="226">
        <v>0</v>
      </c>
      <c r="J70" s="227">
        <v>350000</v>
      </c>
      <c r="K70" s="228">
        <v>350000</v>
      </c>
      <c r="M70" s="66"/>
      <c r="N70" s="66"/>
    </row>
    <row r="72" spans="1:14" ht="15" x14ac:dyDescent="0.2">
      <c r="A72" s="217"/>
      <c r="B72" s="217"/>
      <c r="C72" s="218"/>
      <c r="D72" s="218"/>
      <c r="E72" s="218"/>
      <c r="F72" s="218"/>
      <c r="G72" s="218"/>
      <c r="H72" s="156" t="s">
        <v>365</v>
      </c>
      <c r="I72" s="219"/>
      <c r="J72" s="219"/>
      <c r="K72" s="219">
        <f>SUM(K73)</f>
        <v>910000</v>
      </c>
      <c r="M72" s="66"/>
      <c r="N72" s="66"/>
    </row>
    <row r="73" spans="1:14" x14ac:dyDescent="0.2">
      <c r="A73" s="18"/>
      <c r="B73" s="18"/>
      <c r="C73" s="248"/>
      <c r="D73" s="248"/>
      <c r="E73" s="248"/>
      <c r="F73" s="248"/>
      <c r="G73" s="248"/>
      <c r="H73" s="209" t="s">
        <v>564</v>
      </c>
      <c r="I73" s="253">
        <f>SUM(I74:I79)</f>
        <v>710000</v>
      </c>
      <c r="J73" s="253">
        <f>SUM(J74:J79)</f>
        <v>910000</v>
      </c>
      <c r="K73" s="254">
        <f>SUM(K74:K79)</f>
        <v>910000</v>
      </c>
      <c r="M73" s="66"/>
      <c r="N73" s="66"/>
    </row>
    <row r="74" spans="1:14" x14ac:dyDescent="0.2">
      <c r="A74" s="224" t="s">
        <v>920</v>
      </c>
      <c r="B74" s="224" t="s">
        <v>787</v>
      </c>
      <c r="C74" s="225" t="s">
        <v>812</v>
      </c>
      <c r="D74" s="225" t="s">
        <v>789</v>
      </c>
      <c r="E74" s="225" t="s">
        <v>790</v>
      </c>
      <c r="F74" s="225" t="s">
        <v>921</v>
      </c>
      <c r="G74" s="225"/>
      <c r="H74" s="225" t="s">
        <v>922</v>
      </c>
      <c r="I74" s="226">
        <v>30000</v>
      </c>
      <c r="J74" s="227">
        <v>230000</v>
      </c>
      <c r="K74" s="228">
        <v>230000</v>
      </c>
      <c r="M74" s="66"/>
      <c r="N74" s="66"/>
    </row>
    <row r="75" spans="1:14" x14ac:dyDescent="0.2">
      <c r="A75" s="224" t="s">
        <v>920</v>
      </c>
      <c r="B75" s="224" t="s">
        <v>787</v>
      </c>
      <c r="C75" s="225" t="s">
        <v>923</v>
      </c>
      <c r="D75" s="225" t="s">
        <v>789</v>
      </c>
      <c r="E75" s="225" t="s">
        <v>790</v>
      </c>
      <c r="F75" s="225" t="s">
        <v>924</v>
      </c>
      <c r="G75" s="225"/>
      <c r="H75" s="225" t="s">
        <v>925</v>
      </c>
      <c r="I75" s="226">
        <v>30000</v>
      </c>
      <c r="J75" s="227">
        <v>30000</v>
      </c>
      <c r="K75" s="228">
        <v>30000</v>
      </c>
      <c r="M75" s="66"/>
      <c r="N75" s="66"/>
    </row>
    <row r="76" spans="1:14" x14ac:dyDescent="0.2">
      <c r="A76" s="224" t="s">
        <v>920</v>
      </c>
      <c r="B76" s="224" t="s">
        <v>787</v>
      </c>
      <c r="C76" s="225" t="s">
        <v>868</v>
      </c>
      <c r="D76" s="225" t="s">
        <v>789</v>
      </c>
      <c r="E76" s="225" t="s">
        <v>790</v>
      </c>
      <c r="F76" s="225" t="s">
        <v>926</v>
      </c>
      <c r="G76" s="225"/>
      <c r="H76" s="225" t="s">
        <v>927</v>
      </c>
      <c r="I76" s="226">
        <v>20000</v>
      </c>
      <c r="J76" s="227">
        <v>20000</v>
      </c>
      <c r="K76" s="228">
        <v>20000</v>
      </c>
      <c r="M76" s="66"/>
      <c r="N76" s="66"/>
    </row>
    <row r="77" spans="1:14" x14ac:dyDescent="0.2">
      <c r="A77" s="224" t="s">
        <v>920</v>
      </c>
      <c r="B77" s="224" t="s">
        <v>787</v>
      </c>
      <c r="C77" s="225" t="s">
        <v>871</v>
      </c>
      <c r="D77" s="225" t="s">
        <v>789</v>
      </c>
      <c r="E77" s="225" t="s">
        <v>790</v>
      </c>
      <c r="F77" s="225" t="s">
        <v>928</v>
      </c>
      <c r="G77" s="225"/>
      <c r="H77" s="225" t="s">
        <v>929</v>
      </c>
      <c r="I77" s="226">
        <v>150000</v>
      </c>
      <c r="J77" s="227">
        <v>150000</v>
      </c>
      <c r="K77" s="228">
        <v>150000</v>
      </c>
      <c r="M77" s="66"/>
      <c r="N77" s="66"/>
    </row>
    <row r="78" spans="1:14" x14ac:dyDescent="0.2">
      <c r="A78" s="224" t="s">
        <v>920</v>
      </c>
      <c r="B78" s="224" t="s">
        <v>787</v>
      </c>
      <c r="C78" s="225" t="s">
        <v>930</v>
      </c>
      <c r="D78" s="225" t="s">
        <v>789</v>
      </c>
      <c r="E78" s="225" t="s">
        <v>790</v>
      </c>
      <c r="F78" s="225" t="s">
        <v>931</v>
      </c>
      <c r="G78" s="225"/>
      <c r="H78" s="225" t="s">
        <v>932</v>
      </c>
      <c r="I78" s="226">
        <v>230000</v>
      </c>
      <c r="J78" s="227">
        <v>230000</v>
      </c>
      <c r="K78" s="228">
        <v>230000</v>
      </c>
      <c r="M78" s="66"/>
      <c r="N78" s="66"/>
    </row>
    <row r="79" spans="1:14" x14ac:dyDescent="0.2">
      <c r="A79" s="224" t="s">
        <v>920</v>
      </c>
      <c r="B79" s="224" t="s">
        <v>787</v>
      </c>
      <c r="C79" s="225" t="s">
        <v>933</v>
      </c>
      <c r="D79" s="225" t="s">
        <v>789</v>
      </c>
      <c r="E79" s="225" t="s">
        <v>790</v>
      </c>
      <c r="F79" s="225" t="s">
        <v>934</v>
      </c>
      <c r="G79" s="225"/>
      <c r="H79" s="225" t="s">
        <v>935</v>
      </c>
      <c r="I79" s="226">
        <v>250000</v>
      </c>
      <c r="J79" s="227">
        <v>250000</v>
      </c>
      <c r="K79" s="228">
        <v>250000</v>
      </c>
      <c r="M79" s="66"/>
      <c r="N79" s="66"/>
    </row>
    <row r="80" spans="1:14" x14ac:dyDescent="0.2">
      <c r="A80" s="242"/>
      <c r="B80" s="242"/>
      <c r="C80" s="243"/>
      <c r="D80" s="243"/>
      <c r="E80" s="243"/>
      <c r="F80" s="243"/>
      <c r="G80" s="243"/>
      <c r="H80" s="243"/>
      <c r="I80" s="245"/>
      <c r="J80" s="246"/>
      <c r="K80" s="247"/>
      <c r="M80" s="66"/>
      <c r="N80" s="66"/>
    </row>
    <row r="81" spans="1:14" ht="15.6" customHeight="1" x14ac:dyDescent="0.2">
      <c r="A81" s="255"/>
      <c r="B81" s="255"/>
      <c r="C81" s="256"/>
      <c r="D81" s="256"/>
      <c r="E81" s="256"/>
      <c r="F81" s="256"/>
      <c r="G81" s="256"/>
      <c r="H81" s="256"/>
      <c r="I81" s="257"/>
      <c r="J81" s="258"/>
      <c r="K81" s="259"/>
    </row>
    <row r="82" spans="1:14" ht="15.6" customHeight="1" x14ac:dyDescent="0.2">
      <c r="A82" s="242"/>
      <c r="B82" s="242"/>
      <c r="C82" s="243"/>
      <c r="D82" s="243"/>
      <c r="E82" s="243"/>
      <c r="F82" s="243"/>
      <c r="G82" s="243"/>
      <c r="H82" s="243"/>
      <c r="I82" s="245"/>
      <c r="J82" s="246"/>
      <c r="K82" s="247"/>
    </row>
    <row r="83" spans="1:14" ht="25.9" customHeight="1" x14ac:dyDescent="0.25">
      <c r="B83" s="213"/>
      <c r="C83" s="214"/>
      <c r="D83" s="214"/>
      <c r="E83" s="214"/>
      <c r="F83" s="214"/>
      <c r="G83" s="214"/>
      <c r="H83" s="212" t="s">
        <v>936</v>
      </c>
      <c r="I83" s="215"/>
      <c r="J83" s="215"/>
      <c r="K83" s="216">
        <f>K84+K95+K98+K111+K114+K120+K123+K127+K138+K142+K145+K160</f>
        <v>70632500</v>
      </c>
      <c r="L83" s="201"/>
      <c r="M83" s="201"/>
      <c r="N83" s="201"/>
    </row>
    <row r="84" spans="1:14" ht="23.1" customHeight="1" x14ac:dyDescent="0.2">
      <c r="A84" s="217"/>
      <c r="B84" s="217"/>
      <c r="C84" s="218"/>
      <c r="D84" s="218"/>
      <c r="E84" s="218"/>
      <c r="F84" s="218"/>
      <c r="G84" s="218"/>
      <c r="H84" s="156" t="s">
        <v>309</v>
      </c>
      <c r="I84" s="219"/>
      <c r="J84" s="219"/>
      <c r="K84" s="219">
        <f>SUM(K85+K94)</f>
        <v>4847000</v>
      </c>
    </row>
    <row r="85" spans="1:14" ht="15" customHeight="1" x14ac:dyDescent="0.2">
      <c r="A85" s="260"/>
      <c r="B85" s="220"/>
      <c r="C85" s="220"/>
      <c r="D85" s="220"/>
      <c r="E85" s="220"/>
      <c r="F85" s="220"/>
      <c r="G85" s="220"/>
      <c r="H85" s="209" t="s">
        <v>937</v>
      </c>
      <c r="I85" s="253">
        <f>SUM(I86:I93)</f>
        <v>2200000</v>
      </c>
      <c r="J85" s="253">
        <f>SUM(J86:J93)</f>
        <v>4092638</v>
      </c>
      <c r="K85" s="254">
        <f>SUM(K86:K93)</f>
        <v>4847000</v>
      </c>
    </row>
    <row r="86" spans="1:14" ht="15" customHeight="1" x14ac:dyDescent="0.2">
      <c r="A86" s="224" t="s">
        <v>938</v>
      </c>
      <c r="B86" s="224" t="s">
        <v>939</v>
      </c>
      <c r="C86" s="225" t="s">
        <v>788</v>
      </c>
      <c r="D86" s="225" t="s">
        <v>789</v>
      </c>
      <c r="E86" s="225" t="s">
        <v>790</v>
      </c>
      <c r="F86" s="225" t="s">
        <v>940</v>
      </c>
      <c r="G86" s="225"/>
      <c r="H86" s="225" t="s">
        <v>941</v>
      </c>
      <c r="I86" s="226">
        <v>0</v>
      </c>
      <c r="J86" s="227">
        <v>49000</v>
      </c>
      <c r="K86" s="228">
        <v>50000</v>
      </c>
    </row>
    <row r="87" spans="1:14" ht="15" customHeight="1" x14ac:dyDescent="0.2">
      <c r="A87" s="224" t="s">
        <v>938</v>
      </c>
      <c r="B87" s="224" t="s">
        <v>939</v>
      </c>
      <c r="C87" s="225" t="s">
        <v>788</v>
      </c>
      <c r="D87" s="225" t="s">
        <v>789</v>
      </c>
      <c r="E87" s="225" t="s">
        <v>790</v>
      </c>
      <c r="F87" s="225" t="s">
        <v>942</v>
      </c>
      <c r="G87" s="225"/>
      <c r="H87" s="225" t="s">
        <v>943</v>
      </c>
      <c r="I87" s="226">
        <v>0</v>
      </c>
      <c r="J87" s="227">
        <v>35924</v>
      </c>
      <c r="K87" s="228">
        <v>80000</v>
      </c>
    </row>
    <row r="88" spans="1:14" ht="15" customHeight="1" x14ac:dyDescent="0.2">
      <c r="A88" s="224" t="s">
        <v>938</v>
      </c>
      <c r="B88" s="224" t="s">
        <v>939</v>
      </c>
      <c r="C88" s="225" t="s">
        <v>788</v>
      </c>
      <c r="D88" s="225" t="s">
        <v>789</v>
      </c>
      <c r="E88" s="225" t="s">
        <v>790</v>
      </c>
      <c r="F88" s="225" t="s">
        <v>944</v>
      </c>
      <c r="G88" s="225"/>
      <c r="H88" s="225" t="s">
        <v>945</v>
      </c>
      <c r="I88" s="226">
        <v>0</v>
      </c>
      <c r="J88" s="227">
        <v>1696287</v>
      </c>
      <c r="K88" s="228">
        <v>1700000</v>
      </c>
    </row>
    <row r="89" spans="1:14" ht="15" customHeight="1" x14ac:dyDescent="0.2">
      <c r="A89" s="224" t="s">
        <v>938</v>
      </c>
      <c r="B89" s="224" t="s">
        <v>939</v>
      </c>
      <c r="C89" s="225" t="s">
        <v>788</v>
      </c>
      <c r="D89" s="225" t="s">
        <v>789</v>
      </c>
      <c r="E89" s="225" t="s">
        <v>790</v>
      </c>
      <c r="F89" s="225" t="s">
        <v>946</v>
      </c>
      <c r="G89" s="225"/>
      <c r="H89" s="225" t="s">
        <v>947</v>
      </c>
      <c r="I89" s="226">
        <v>0</v>
      </c>
      <c r="J89" s="227">
        <v>12000</v>
      </c>
      <c r="K89" s="228">
        <v>12000</v>
      </c>
    </row>
    <row r="90" spans="1:14" ht="15" customHeight="1" x14ac:dyDescent="0.2">
      <c r="A90" s="224" t="s">
        <v>938</v>
      </c>
      <c r="B90" s="224" t="s">
        <v>948</v>
      </c>
      <c r="C90" s="225" t="s">
        <v>788</v>
      </c>
      <c r="D90" s="225" t="s">
        <v>789</v>
      </c>
      <c r="E90" s="225" t="s">
        <v>790</v>
      </c>
      <c r="F90" s="225" t="s">
        <v>949</v>
      </c>
      <c r="G90" s="225"/>
      <c r="H90" s="225" t="s">
        <v>950</v>
      </c>
      <c r="I90" s="226">
        <v>0</v>
      </c>
      <c r="J90" s="227">
        <v>62885</v>
      </c>
      <c r="K90" s="228">
        <v>145000</v>
      </c>
    </row>
    <row r="91" spans="1:14" ht="15" customHeight="1" x14ac:dyDescent="0.2">
      <c r="A91" s="224" t="s">
        <v>938</v>
      </c>
      <c r="B91" s="224">
        <v>602</v>
      </c>
      <c r="C91" s="225" t="s">
        <v>788</v>
      </c>
      <c r="D91" s="225" t="s">
        <v>789</v>
      </c>
      <c r="E91" s="225" t="s">
        <v>790</v>
      </c>
      <c r="F91" s="261" t="s">
        <v>951</v>
      </c>
      <c r="G91" s="261"/>
      <c r="H91" s="225" t="s">
        <v>952</v>
      </c>
      <c r="I91" s="226">
        <v>0</v>
      </c>
      <c r="J91" s="227">
        <v>0</v>
      </c>
      <c r="K91" s="228">
        <v>630000</v>
      </c>
    </row>
    <row r="92" spans="1:14" ht="15" customHeight="1" x14ac:dyDescent="0.2">
      <c r="A92" s="224" t="s">
        <v>953</v>
      </c>
      <c r="B92" s="224" t="s">
        <v>939</v>
      </c>
      <c r="C92" s="225" t="s">
        <v>788</v>
      </c>
      <c r="D92" s="225" t="s">
        <v>789</v>
      </c>
      <c r="E92" s="225" t="s">
        <v>790</v>
      </c>
      <c r="F92" s="225" t="s">
        <v>954</v>
      </c>
      <c r="G92" s="225"/>
      <c r="H92" s="225" t="s">
        <v>955</v>
      </c>
      <c r="I92" s="226">
        <v>0</v>
      </c>
      <c r="J92" s="227">
        <v>36542</v>
      </c>
      <c r="K92" s="228">
        <v>30000</v>
      </c>
    </row>
    <row r="93" spans="1:14" ht="15" customHeight="1" x14ac:dyDescent="0.2">
      <c r="A93" s="224" t="s">
        <v>953</v>
      </c>
      <c r="B93" s="224" t="s">
        <v>956</v>
      </c>
      <c r="C93" s="225" t="s">
        <v>788</v>
      </c>
      <c r="D93" s="225" t="s">
        <v>789</v>
      </c>
      <c r="E93" s="225" t="s">
        <v>790</v>
      </c>
      <c r="F93" s="225" t="s">
        <v>957</v>
      </c>
      <c r="G93" s="225"/>
      <c r="H93" s="225" t="s">
        <v>958</v>
      </c>
      <c r="I93" s="226">
        <v>2200000</v>
      </c>
      <c r="J93" s="227">
        <v>2200000</v>
      </c>
      <c r="K93" s="228">
        <v>2200000</v>
      </c>
    </row>
    <row r="94" spans="1:14" ht="15" customHeight="1" x14ac:dyDescent="0.2">
      <c r="A94" s="224"/>
      <c r="B94" s="224"/>
      <c r="C94" s="225"/>
      <c r="D94" s="225"/>
      <c r="E94" s="225"/>
      <c r="F94" s="261"/>
      <c r="G94" s="285"/>
      <c r="I94" s="262"/>
      <c r="J94" s="262"/>
      <c r="K94" s="263"/>
    </row>
    <row r="95" spans="1:14" ht="22.9" customHeight="1" x14ac:dyDescent="0.2">
      <c r="A95" s="84"/>
      <c r="B95" s="217"/>
      <c r="C95" s="218"/>
      <c r="D95" s="218"/>
      <c r="E95" s="218"/>
      <c r="F95" s="218"/>
      <c r="G95" s="218"/>
      <c r="H95" s="156" t="s">
        <v>743</v>
      </c>
      <c r="I95" s="264"/>
      <c r="J95" s="265"/>
      <c r="K95" s="219">
        <f>SUM(K96:K97)</f>
        <v>6000</v>
      </c>
    </row>
    <row r="96" spans="1:14" ht="15" customHeight="1" x14ac:dyDescent="0.2">
      <c r="A96" s="224" t="s">
        <v>953</v>
      </c>
      <c r="B96" s="224" t="s">
        <v>939</v>
      </c>
      <c r="C96" s="225" t="s">
        <v>788</v>
      </c>
      <c r="D96" s="225" t="s">
        <v>789</v>
      </c>
      <c r="E96" s="225" t="s">
        <v>790</v>
      </c>
      <c r="F96" s="225" t="s">
        <v>959</v>
      </c>
      <c r="G96" s="225"/>
      <c r="H96" s="225" t="s">
        <v>960</v>
      </c>
      <c r="I96" s="226">
        <v>0</v>
      </c>
      <c r="J96" s="227">
        <v>6000</v>
      </c>
      <c r="K96" s="228">
        <v>6000</v>
      </c>
    </row>
    <row r="98" spans="1:14" ht="15" x14ac:dyDescent="0.2">
      <c r="A98" s="217"/>
      <c r="B98" s="217"/>
      <c r="C98" s="218"/>
      <c r="D98" s="218"/>
      <c r="E98" s="218"/>
      <c r="F98" s="218"/>
      <c r="G98" s="218"/>
      <c r="H98" s="156" t="s">
        <v>573</v>
      </c>
      <c r="I98" s="219"/>
      <c r="J98" s="219"/>
      <c r="K98" s="219">
        <f>SUM(K105+K101+K99)</f>
        <v>522000</v>
      </c>
      <c r="L98" s="66"/>
      <c r="M98" s="66"/>
      <c r="N98" s="66"/>
    </row>
    <row r="99" spans="1:14" x14ac:dyDescent="0.2">
      <c r="A99" s="18"/>
      <c r="B99" s="18"/>
      <c r="C99" s="248"/>
      <c r="D99" s="248"/>
      <c r="E99" s="248"/>
      <c r="F99" s="248"/>
      <c r="G99" s="248"/>
      <c r="H99" s="209" t="s">
        <v>961</v>
      </c>
      <c r="I99" s="253">
        <f>SUM(I100)</f>
        <v>0</v>
      </c>
      <c r="J99" s="253">
        <f>SUM(J100)</f>
        <v>15000</v>
      </c>
      <c r="K99" s="254">
        <f>SUM(K100)</f>
        <v>15000</v>
      </c>
      <c r="L99" s="66"/>
      <c r="M99" s="66"/>
      <c r="N99" s="66"/>
    </row>
    <row r="100" spans="1:14" x14ac:dyDescent="0.2">
      <c r="A100" s="224" t="s">
        <v>962</v>
      </c>
      <c r="B100" s="224" t="s">
        <v>939</v>
      </c>
      <c r="C100" s="225" t="s">
        <v>788</v>
      </c>
      <c r="D100" s="225" t="s">
        <v>789</v>
      </c>
      <c r="E100" s="225" t="s">
        <v>790</v>
      </c>
      <c r="F100" s="225" t="s">
        <v>963</v>
      </c>
      <c r="G100" s="225"/>
      <c r="H100" s="225" t="s">
        <v>964</v>
      </c>
      <c r="I100" s="226">
        <v>0</v>
      </c>
      <c r="J100" s="227">
        <v>15000</v>
      </c>
      <c r="K100" s="228">
        <v>15000</v>
      </c>
      <c r="L100" s="66"/>
      <c r="M100" s="66"/>
      <c r="N100" s="66"/>
    </row>
    <row r="101" spans="1:14" x14ac:dyDescent="0.2">
      <c r="A101" s="348"/>
      <c r="B101" s="348"/>
      <c r="C101" s="348"/>
      <c r="D101" s="348"/>
      <c r="E101" s="348"/>
      <c r="F101" s="348"/>
      <c r="G101" s="284"/>
      <c r="H101" s="209" t="s">
        <v>592</v>
      </c>
      <c r="I101" s="253">
        <f>SUM(I102:I104)</f>
        <v>98000</v>
      </c>
      <c r="J101" s="253">
        <f>SUM(J102:J104)</f>
        <v>102334</v>
      </c>
      <c r="K101" s="254">
        <f>SUM(K102:K104)</f>
        <v>102000</v>
      </c>
      <c r="L101" s="66"/>
      <c r="M101" s="66"/>
      <c r="N101" s="66"/>
    </row>
    <row r="102" spans="1:14" x14ac:dyDescent="0.2">
      <c r="A102" s="224" t="s">
        <v>965</v>
      </c>
      <c r="B102" s="224" t="s">
        <v>939</v>
      </c>
      <c r="C102" s="225" t="s">
        <v>788</v>
      </c>
      <c r="D102" s="225" t="s">
        <v>789</v>
      </c>
      <c r="E102" s="225" t="s">
        <v>790</v>
      </c>
      <c r="F102" s="225" t="s">
        <v>942</v>
      </c>
      <c r="G102" s="225"/>
      <c r="H102" s="225" t="s">
        <v>943</v>
      </c>
      <c r="I102" s="226">
        <v>0</v>
      </c>
      <c r="J102" s="227">
        <v>4334</v>
      </c>
      <c r="K102" s="228">
        <v>4000</v>
      </c>
      <c r="L102" s="66"/>
      <c r="M102" s="66"/>
      <c r="N102" s="66"/>
    </row>
    <row r="103" spans="1:14" x14ac:dyDescent="0.2">
      <c r="A103" s="224" t="s">
        <v>965</v>
      </c>
      <c r="B103" s="224" t="s">
        <v>956</v>
      </c>
      <c r="C103" s="225" t="s">
        <v>788</v>
      </c>
      <c r="D103" s="225" t="s">
        <v>789</v>
      </c>
      <c r="E103" s="225" t="s">
        <v>790</v>
      </c>
      <c r="F103" s="225" t="s">
        <v>966</v>
      </c>
      <c r="G103" s="225"/>
      <c r="H103" s="225" t="s">
        <v>967</v>
      </c>
      <c r="I103" s="226">
        <v>2000</v>
      </c>
      <c r="J103" s="227">
        <v>2000</v>
      </c>
      <c r="K103" s="228">
        <v>2000</v>
      </c>
      <c r="L103" s="66"/>
      <c r="M103" s="66"/>
      <c r="N103" s="66"/>
    </row>
    <row r="104" spans="1:14" x14ac:dyDescent="0.2">
      <c r="A104" s="224" t="s">
        <v>965</v>
      </c>
      <c r="B104" s="224" t="s">
        <v>956</v>
      </c>
      <c r="C104" s="225" t="s">
        <v>788</v>
      </c>
      <c r="D104" s="225" t="s">
        <v>789</v>
      </c>
      <c r="E104" s="225" t="s">
        <v>790</v>
      </c>
      <c r="F104" s="225" t="s">
        <v>968</v>
      </c>
      <c r="G104" s="225"/>
      <c r="H104" s="225" t="s">
        <v>969</v>
      </c>
      <c r="I104" s="226">
        <v>96000</v>
      </c>
      <c r="J104" s="227">
        <v>96000</v>
      </c>
      <c r="K104" s="228">
        <v>96000</v>
      </c>
      <c r="L104" s="66"/>
      <c r="M104" s="66"/>
      <c r="N104" s="66"/>
    </row>
    <row r="105" spans="1:14" x14ac:dyDescent="0.2">
      <c r="A105" s="348"/>
      <c r="B105" s="348"/>
      <c r="C105" s="348"/>
      <c r="D105" s="348"/>
      <c r="E105" s="348"/>
      <c r="F105" s="348"/>
      <c r="G105" s="284"/>
      <c r="H105" s="209" t="s">
        <v>602</v>
      </c>
      <c r="I105" s="253">
        <f>SUM(I106:I109)</f>
        <v>405000</v>
      </c>
      <c r="J105" s="253">
        <f>SUM(J106:J192)</f>
        <v>140016844</v>
      </c>
      <c r="K105" s="254">
        <f>SUM(K106:K109)</f>
        <v>405000</v>
      </c>
      <c r="L105" s="66"/>
      <c r="M105" s="66"/>
      <c r="N105" s="66"/>
    </row>
    <row r="106" spans="1:14" x14ac:dyDescent="0.2">
      <c r="A106" s="224" t="s">
        <v>801</v>
      </c>
      <c r="B106" s="224" t="s">
        <v>939</v>
      </c>
      <c r="C106" s="225" t="s">
        <v>788</v>
      </c>
      <c r="D106" s="225" t="s">
        <v>789</v>
      </c>
      <c r="E106" s="225" t="s">
        <v>790</v>
      </c>
      <c r="F106" s="225" t="s">
        <v>970</v>
      </c>
      <c r="G106" s="225"/>
      <c r="H106" s="225" t="s">
        <v>971</v>
      </c>
      <c r="I106" s="226">
        <v>5000</v>
      </c>
      <c r="J106" s="227">
        <v>5000</v>
      </c>
      <c r="K106" s="228">
        <v>5000</v>
      </c>
      <c r="L106" s="66"/>
      <c r="M106" s="66"/>
      <c r="N106" s="66"/>
    </row>
    <row r="107" spans="1:14" x14ac:dyDescent="0.2">
      <c r="A107" s="224" t="s">
        <v>801</v>
      </c>
      <c r="B107" s="224" t="s">
        <v>956</v>
      </c>
      <c r="C107" s="225" t="s">
        <v>788</v>
      </c>
      <c r="D107" s="225" t="s">
        <v>789</v>
      </c>
      <c r="E107" s="225" t="s">
        <v>790</v>
      </c>
      <c r="F107" s="225" t="s">
        <v>972</v>
      </c>
      <c r="G107" s="225"/>
      <c r="H107" s="225" t="s">
        <v>973</v>
      </c>
      <c r="I107" s="226">
        <v>200000</v>
      </c>
      <c r="J107" s="227">
        <v>200000</v>
      </c>
      <c r="K107" s="228">
        <v>200000</v>
      </c>
      <c r="L107" s="66"/>
      <c r="M107" s="66"/>
      <c r="N107" s="66"/>
    </row>
    <row r="108" spans="1:14" x14ac:dyDescent="0.2">
      <c r="A108" s="224" t="s">
        <v>801</v>
      </c>
      <c r="B108" s="224" t="s">
        <v>956</v>
      </c>
      <c r="C108" s="225" t="s">
        <v>788</v>
      </c>
      <c r="D108" s="225" t="s">
        <v>789</v>
      </c>
      <c r="E108" s="225" t="s">
        <v>790</v>
      </c>
      <c r="F108" s="225" t="s">
        <v>974</v>
      </c>
      <c r="G108" s="225"/>
      <c r="H108" s="225" t="s">
        <v>975</v>
      </c>
      <c r="I108" s="226">
        <v>50000</v>
      </c>
      <c r="J108" s="227">
        <v>50000</v>
      </c>
      <c r="K108" s="228">
        <v>50000</v>
      </c>
      <c r="L108" s="66"/>
      <c r="M108" s="66"/>
      <c r="N108" s="66"/>
    </row>
    <row r="109" spans="1:14" x14ac:dyDescent="0.2">
      <c r="A109" s="224" t="s">
        <v>801</v>
      </c>
      <c r="B109" s="224" t="s">
        <v>956</v>
      </c>
      <c r="C109" s="225" t="s">
        <v>788</v>
      </c>
      <c r="D109" s="225" t="s">
        <v>789</v>
      </c>
      <c r="E109" s="225" t="s">
        <v>790</v>
      </c>
      <c r="F109" s="225" t="s">
        <v>976</v>
      </c>
      <c r="G109" s="225"/>
      <c r="H109" s="225" t="s">
        <v>977</v>
      </c>
      <c r="I109" s="226">
        <v>150000</v>
      </c>
      <c r="J109" s="227">
        <v>150000</v>
      </c>
      <c r="K109" s="228">
        <v>150000</v>
      </c>
      <c r="L109" s="66"/>
      <c r="M109" s="66"/>
      <c r="N109" s="66"/>
    </row>
    <row r="111" spans="1:14" ht="15" x14ac:dyDescent="0.2">
      <c r="A111" s="217"/>
      <c r="B111" s="217"/>
      <c r="C111" s="218"/>
      <c r="D111" s="218"/>
      <c r="E111" s="218"/>
      <c r="F111" s="218"/>
      <c r="G111" s="218"/>
      <c r="H111" s="156" t="s">
        <v>978</v>
      </c>
      <c r="I111" s="219"/>
      <c r="J111" s="219"/>
      <c r="K111" s="219">
        <f>SUM(K112)</f>
        <v>2000</v>
      </c>
      <c r="L111" s="66"/>
      <c r="M111" s="66"/>
      <c r="N111" s="66"/>
    </row>
    <row r="112" spans="1:14" x14ac:dyDescent="0.2">
      <c r="A112" s="224" t="s">
        <v>979</v>
      </c>
      <c r="B112" s="224" t="s">
        <v>939</v>
      </c>
      <c r="C112" s="225" t="s">
        <v>788</v>
      </c>
      <c r="D112" s="225" t="s">
        <v>789</v>
      </c>
      <c r="E112" s="225" t="s">
        <v>790</v>
      </c>
      <c r="F112" s="225" t="s">
        <v>963</v>
      </c>
      <c r="G112" s="225"/>
      <c r="H112" s="225" t="s">
        <v>964</v>
      </c>
      <c r="I112" s="226">
        <v>0</v>
      </c>
      <c r="J112" s="227">
        <v>6000</v>
      </c>
      <c r="K112" s="228">
        <v>2000</v>
      </c>
      <c r="L112" s="66"/>
      <c r="M112" s="66"/>
      <c r="N112" s="66"/>
    </row>
    <row r="113" spans="1:14" x14ac:dyDescent="0.2">
      <c r="A113" s="350"/>
      <c r="B113" s="351"/>
      <c r="C113" s="351"/>
      <c r="D113" s="351"/>
      <c r="E113" s="351"/>
      <c r="F113" s="352"/>
      <c r="G113" s="286"/>
      <c r="H113" s="266"/>
      <c r="I113" s="267"/>
      <c r="J113" s="268"/>
      <c r="K113" s="269"/>
      <c r="L113" s="66"/>
      <c r="M113" s="66"/>
      <c r="N113" s="66"/>
    </row>
    <row r="114" spans="1:14" ht="15" x14ac:dyDescent="0.2">
      <c r="A114" s="217"/>
      <c r="B114" s="217"/>
      <c r="C114" s="218"/>
      <c r="D114" s="218"/>
      <c r="E114" s="218"/>
      <c r="F114" s="218"/>
      <c r="G114" s="218"/>
      <c r="H114" s="156" t="s">
        <v>567</v>
      </c>
      <c r="I114" s="219"/>
      <c r="J114" s="219"/>
      <c r="K114" s="219">
        <f>SUM(K115:K118)</f>
        <v>118000</v>
      </c>
      <c r="L114" s="66"/>
      <c r="M114" s="66"/>
      <c r="N114" s="66"/>
    </row>
    <row r="115" spans="1:14" x14ac:dyDescent="0.2">
      <c r="A115" s="224" t="s">
        <v>980</v>
      </c>
      <c r="B115" s="224" t="s">
        <v>939</v>
      </c>
      <c r="C115" s="225" t="s">
        <v>788</v>
      </c>
      <c r="D115" s="225" t="s">
        <v>789</v>
      </c>
      <c r="E115" s="225" t="s">
        <v>790</v>
      </c>
      <c r="F115" s="225" t="s">
        <v>981</v>
      </c>
      <c r="G115" s="225"/>
      <c r="H115" s="225" t="s">
        <v>982</v>
      </c>
      <c r="I115" s="226">
        <v>4000</v>
      </c>
      <c r="J115" s="227">
        <v>4000</v>
      </c>
      <c r="K115" s="228">
        <v>3000</v>
      </c>
      <c r="L115" s="66"/>
      <c r="M115" s="66"/>
      <c r="N115" s="66"/>
    </row>
    <row r="116" spans="1:14" x14ac:dyDescent="0.2">
      <c r="A116" s="224" t="s">
        <v>980</v>
      </c>
      <c r="B116" s="224" t="s">
        <v>939</v>
      </c>
      <c r="C116" s="225" t="s">
        <v>788</v>
      </c>
      <c r="D116" s="225" t="s">
        <v>789</v>
      </c>
      <c r="E116" s="225" t="s">
        <v>790</v>
      </c>
      <c r="F116" s="225" t="s">
        <v>983</v>
      </c>
      <c r="G116" s="225"/>
      <c r="H116" s="225" t="s">
        <v>984</v>
      </c>
      <c r="I116" s="226">
        <v>75000</v>
      </c>
      <c r="J116" s="227">
        <v>75000</v>
      </c>
      <c r="K116" s="228">
        <v>50000</v>
      </c>
      <c r="L116" s="66"/>
      <c r="M116" s="66"/>
      <c r="N116" s="66"/>
    </row>
    <row r="117" spans="1:14" x14ac:dyDescent="0.2">
      <c r="A117" s="224" t="s">
        <v>980</v>
      </c>
      <c r="B117" s="224" t="s">
        <v>939</v>
      </c>
      <c r="C117" s="225" t="s">
        <v>788</v>
      </c>
      <c r="D117" s="225" t="s">
        <v>789</v>
      </c>
      <c r="E117" s="225" t="s">
        <v>790</v>
      </c>
      <c r="F117" s="225" t="s">
        <v>985</v>
      </c>
      <c r="G117" s="225"/>
      <c r="H117" s="225" t="s">
        <v>986</v>
      </c>
      <c r="I117" s="226">
        <v>15000</v>
      </c>
      <c r="J117" s="227">
        <v>15000</v>
      </c>
      <c r="K117" s="228">
        <v>15000</v>
      </c>
      <c r="L117" s="66"/>
      <c r="M117" s="66"/>
      <c r="N117" s="66"/>
    </row>
    <row r="118" spans="1:14" x14ac:dyDescent="0.2">
      <c r="A118" s="224" t="s">
        <v>980</v>
      </c>
      <c r="B118" s="224" t="s">
        <v>939</v>
      </c>
      <c r="C118" s="225" t="s">
        <v>788</v>
      </c>
      <c r="D118" s="225" t="s">
        <v>789</v>
      </c>
      <c r="E118" s="225" t="s">
        <v>790</v>
      </c>
      <c r="F118" s="225" t="s">
        <v>987</v>
      </c>
      <c r="G118" s="225"/>
      <c r="H118" s="225" t="s">
        <v>988</v>
      </c>
      <c r="I118" s="226">
        <v>40000</v>
      </c>
      <c r="J118" s="227">
        <v>40000</v>
      </c>
      <c r="K118" s="228">
        <v>50000</v>
      </c>
      <c r="L118" s="66"/>
      <c r="M118" s="66"/>
      <c r="N118" s="66"/>
    </row>
    <row r="120" spans="1:14" ht="15" x14ac:dyDescent="0.2">
      <c r="A120" s="217"/>
      <c r="B120" s="217"/>
      <c r="C120" s="218"/>
      <c r="D120" s="218"/>
      <c r="E120" s="218"/>
      <c r="F120" s="218"/>
      <c r="G120" s="218"/>
      <c r="H120" s="156" t="s">
        <v>989</v>
      </c>
      <c r="I120" s="219"/>
      <c r="J120" s="219"/>
      <c r="K120" s="219">
        <f>SUM(K121)</f>
        <v>776000</v>
      </c>
      <c r="L120" s="66"/>
      <c r="M120" s="66"/>
      <c r="N120" s="66"/>
    </row>
    <row r="121" spans="1:14" x14ac:dyDescent="0.2">
      <c r="A121" s="224" t="s">
        <v>990</v>
      </c>
      <c r="B121" s="224" t="s">
        <v>939</v>
      </c>
      <c r="C121" s="225" t="s">
        <v>788</v>
      </c>
      <c r="D121" s="225" t="s">
        <v>789</v>
      </c>
      <c r="E121" s="225" t="s">
        <v>790</v>
      </c>
      <c r="F121" s="225" t="s">
        <v>942</v>
      </c>
      <c r="G121" s="225"/>
      <c r="H121" s="225" t="s">
        <v>943</v>
      </c>
      <c r="I121" s="226">
        <v>1972905</v>
      </c>
      <c r="J121" s="227">
        <v>2364945</v>
      </c>
      <c r="K121" s="228">
        <v>776000</v>
      </c>
      <c r="L121" s="66"/>
      <c r="M121" s="66"/>
      <c r="N121" s="66"/>
    </row>
    <row r="123" spans="1:14" ht="15" x14ac:dyDescent="0.2">
      <c r="A123" s="217"/>
      <c r="B123" s="217"/>
      <c r="C123" s="218"/>
      <c r="D123" s="218"/>
      <c r="E123" s="218"/>
      <c r="F123" s="218"/>
      <c r="G123" s="218"/>
      <c r="H123" s="156" t="s">
        <v>833</v>
      </c>
      <c r="I123" s="219"/>
      <c r="J123" s="219"/>
      <c r="K123" s="219">
        <f>SUM(K124)</f>
        <v>8000</v>
      </c>
      <c r="L123" s="66"/>
      <c r="M123" s="66"/>
      <c r="N123" s="66"/>
    </row>
    <row r="124" spans="1:14" x14ac:dyDescent="0.2">
      <c r="A124" s="18"/>
      <c r="B124" s="18"/>
      <c r="C124" s="248"/>
      <c r="D124" s="248"/>
      <c r="E124" s="248"/>
      <c r="F124" s="248"/>
      <c r="G124" s="248"/>
      <c r="H124" s="209" t="s">
        <v>991</v>
      </c>
      <c r="I124" s="253"/>
      <c r="J124" s="253"/>
      <c r="K124" s="254">
        <f>SUM(K125)</f>
        <v>8000</v>
      </c>
      <c r="L124" s="66"/>
      <c r="M124" s="66"/>
      <c r="N124" s="66"/>
    </row>
    <row r="125" spans="1:14" x14ac:dyDescent="0.2">
      <c r="A125" s="224">
        <v>300120027</v>
      </c>
      <c r="B125" s="224" t="s">
        <v>992</v>
      </c>
      <c r="C125" s="225" t="s">
        <v>788</v>
      </c>
      <c r="D125" s="225" t="s">
        <v>789</v>
      </c>
      <c r="E125" s="225" t="s">
        <v>790</v>
      </c>
      <c r="F125" s="225" t="s">
        <v>993</v>
      </c>
      <c r="G125" s="225"/>
      <c r="H125" s="225" t="s">
        <v>994</v>
      </c>
      <c r="I125" s="226">
        <v>8000</v>
      </c>
      <c r="J125" s="227">
        <v>8000</v>
      </c>
      <c r="K125" s="228">
        <v>8000</v>
      </c>
      <c r="L125" s="66"/>
      <c r="M125" s="66"/>
      <c r="N125" s="66"/>
    </row>
    <row r="127" spans="1:14" ht="15" x14ac:dyDescent="0.2">
      <c r="A127" s="217"/>
      <c r="B127" s="217"/>
      <c r="C127" s="218"/>
      <c r="D127" s="218"/>
      <c r="E127" s="218"/>
      <c r="F127" s="218"/>
      <c r="G127" s="218"/>
      <c r="H127" s="156" t="s">
        <v>995</v>
      </c>
      <c r="I127" s="219"/>
      <c r="J127" s="219"/>
      <c r="K127" s="219">
        <f>SUM(K128+K134)</f>
        <v>14950000</v>
      </c>
      <c r="L127" s="66"/>
      <c r="M127" s="66"/>
      <c r="N127" s="66"/>
    </row>
    <row r="128" spans="1:14" x14ac:dyDescent="0.2">
      <c r="A128" s="220"/>
      <c r="B128" s="220"/>
      <c r="C128" s="221"/>
      <c r="D128" s="221"/>
      <c r="E128" s="221"/>
      <c r="F128" s="221"/>
      <c r="G128" s="221"/>
      <c r="H128" s="209" t="s">
        <v>252</v>
      </c>
      <c r="I128" s="253">
        <f>SUM(I129:I133)</f>
        <v>25300000</v>
      </c>
      <c r="J128" s="253">
        <f>SUM(J129:J133)</f>
        <v>25300000</v>
      </c>
      <c r="K128" s="254">
        <f>SUM(K129:K133)</f>
        <v>14500000</v>
      </c>
      <c r="L128" s="66"/>
      <c r="M128" s="66"/>
      <c r="N128" s="66"/>
    </row>
    <row r="129" spans="1:14" x14ac:dyDescent="0.2">
      <c r="A129" s="224" t="s">
        <v>847</v>
      </c>
      <c r="B129" s="224" t="s">
        <v>939</v>
      </c>
      <c r="C129" s="225" t="s">
        <v>788</v>
      </c>
      <c r="D129" s="225" t="s">
        <v>789</v>
      </c>
      <c r="E129" s="225" t="s">
        <v>790</v>
      </c>
      <c r="F129" s="225" t="s">
        <v>951</v>
      </c>
      <c r="G129" s="225"/>
      <c r="H129" s="225" t="s">
        <v>996</v>
      </c>
      <c r="I129" s="226">
        <v>0</v>
      </c>
      <c r="J129" s="227">
        <v>500000</v>
      </c>
      <c r="K129" s="228">
        <v>500000</v>
      </c>
      <c r="M129" s="66"/>
      <c r="N129" s="66"/>
    </row>
    <row r="130" spans="1:14" x14ac:dyDescent="0.2">
      <c r="A130" s="224" t="s">
        <v>847</v>
      </c>
      <c r="B130" s="224" t="s">
        <v>956</v>
      </c>
      <c r="C130" s="225" t="s">
        <v>788</v>
      </c>
      <c r="D130" s="225" t="s">
        <v>789</v>
      </c>
      <c r="E130" s="225" t="s">
        <v>790</v>
      </c>
      <c r="F130" s="225" t="s">
        <v>997</v>
      </c>
      <c r="G130" s="225"/>
      <c r="H130" s="225" t="s">
        <v>998</v>
      </c>
      <c r="I130" s="226">
        <v>1500000</v>
      </c>
      <c r="J130" s="227">
        <v>1000000</v>
      </c>
      <c r="K130" s="228">
        <v>1000000</v>
      </c>
      <c r="L130" s="195" t="s">
        <v>999</v>
      </c>
      <c r="M130" s="66"/>
      <c r="N130" s="66"/>
    </row>
    <row r="131" spans="1:14" x14ac:dyDescent="0.2">
      <c r="A131" s="224" t="s">
        <v>847</v>
      </c>
      <c r="B131" s="224" t="s">
        <v>1000</v>
      </c>
      <c r="C131" s="225" t="s">
        <v>788</v>
      </c>
      <c r="D131" s="225" t="s">
        <v>789</v>
      </c>
      <c r="E131" s="225" t="s">
        <v>790</v>
      </c>
      <c r="F131" s="225" t="s">
        <v>1001</v>
      </c>
      <c r="G131" s="225"/>
      <c r="H131" s="225" t="s">
        <v>1002</v>
      </c>
      <c r="I131" s="226">
        <v>5000000</v>
      </c>
      <c r="J131" s="227">
        <v>5000000</v>
      </c>
      <c r="K131" s="228">
        <v>5000000</v>
      </c>
      <c r="M131" s="66"/>
      <c r="N131" s="66"/>
    </row>
    <row r="132" spans="1:14" x14ac:dyDescent="0.2">
      <c r="A132" s="224" t="s">
        <v>847</v>
      </c>
      <c r="B132" s="224" t="s">
        <v>1003</v>
      </c>
      <c r="C132" s="225" t="s">
        <v>788</v>
      </c>
      <c r="D132" s="225" t="s">
        <v>789</v>
      </c>
      <c r="E132" s="225" t="s">
        <v>790</v>
      </c>
      <c r="F132" s="225" t="s">
        <v>1004</v>
      </c>
      <c r="G132" s="225"/>
      <c r="H132" s="225" t="s">
        <v>1005</v>
      </c>
      <c r="I132" s="226">
        <v>15800000</v>
      </c>
      <c r="J132" s="227">
        <v>15800000</v>
      </c>
      <c r="K132" s="228">
        <v>5000000</v>
      </c>
      <c r="L132" s="229"/>
      <c r="M132" s="66"/>
      <c r="N132" s="66"/>
    </row>
    <row r="133" spans="1:14" x14ac:dyDescent="0.2">
      <c r="A133" s="224" t="s">
        <v>847</v>
      </c>
      <c r="B133" s="224" t="s">
        <v>1006</v>
      </c>
      <c r="C133" s="225" t="s">
        <v>788</v>
      </c>
      <c r="D133" s="225" t="s">
        <v>789</v>
      </c>
      <c r="E133" s="225" t="s">
        <v>790</v>
      </c>
      <c r="F133" s="225" t="s">
        <v>1007</v>
      </c>
      <c r="G133" s="225"/>
      <c r="H133" s="225" t="s">
        <v>1008</v>
      </c>
      <c r="I133" s="226">
        <v>3000000</v>
      </c>
      <c r="J133" s="227">
        <v>3000000</v>
      </c>
      <c r="K133" s="228">
        <v>3000000</v>
      </c>
      <c r="M133" s="66"/>
      <c r="N133" s="66"/>
    </row>
    <row r="134" spans="1:14" x14ac:dyDescent="0.2">
      <c r="A134" s="348"/>
      <c r="B134" s="348"/>
      <c r="C134" s="348"/>
      <c r="D134" s="348"/>
      <c r="E134" s="348"/>
      <c r="F134" s="348"/>
      <c r="G134" s="284"/>
      <c r="H134" s="209" t="s">
        <v>1009</v>
      </c>
      <c r="I134" s="253">
        <f>SUM(I135:I136)</f>
        <v>0</v>
      </c>
      <c r="J134" s="253">
        <f>SUM(J135:J136)</f>
        <v>424279</v>
      </c>
      <c r="K134" s="254">
        <f>SUM(K135:K136)</f>
        <v>450000</v>
      </c>
      <c r="M134" s="66"/>
      <c r="N134" s="66"/>
    </row>
    <row r="135" spans="1:14" x14ac:dyDescent="0.2">
      <c r="A135" s="224" t="s">
        <v>854</v>
      </c>
      <c r="B135" s="224" t="s">
        <v>939</v>
      </c>
      <c r="C135" s="225" t="s">
        <v>788</v>
      </c>
      <c r="D135" s="225" t="s">
        <v>789</v>
      </c>
      <c r="E135" s="225" t="s">
        <v>790</v>
      </c>
      <c r="F135" s="225" t="s">
        <v>942</v>
      </c>
      <c r="G135" s="225"/>
      <c r="H135" s="225" t="s">
        <v>943</v>
      </c>
      <c r="I135" s="226">
        <v>0</v>
      </c>
      <c r="J135" s="227">
        <v>158279</v>
      </c>
      <c r="K135" s="228">
        <v>170000</v>
      </c>
      <c r="M135" s="66"/>
      <c r="N135" s="66"/>
    </row>
    <row r="136" spans="1:14" x14ac:dyDescent="0.2">
      <c r="A136" s="224" t="s">
        <v>854</v>
      </c>
      <c r="B136" s="224" t="s">
        <v>956</v>
      </c>
      <c r="C136" s="225" t="s">
        <v>788</v>
      </c>
      <c r="D136" s="225" t="s">
        <v>789</v>
      </c>
      <c r="E136" s="225" t="s">
        <v>790</v>
      </c>
      <c r="F136" s="225" t="s">
        <v>972</v>
      </c>
      <c r="G136" s="225"/>
      <c r="H136" s="225" t="s">
        <v>973</v>
      </c>
      <c r="I136" s="226">
        <v>0</v>
      </c>
      <c r="J136" s="227">
        <v>266000</v>
      </c>
      <c r="K136" s="228">
        <v>280000</v>
      </c>
      <c r="M136" s="66"/>
      <c r="N136" s="66"/>
    </row>
    <row r="137" spans="1:14" x14ac:dyDescent="0.2">
      <c r="A137" s="242"/>
      <c r="B137" s="242"/>
      <c r="C137" s="243"/>
      <c r="D137" s="243"/>
      <c r="E137" s="243"/>
      <c r="F137" s="243"/>
      <c r="G137" s="243"/>
      <c r="H137" s="243"/>
      <c r="I137" s="245"/>
      <c r="J137" s="246"/>
      <c r="K137" s="247"/>
      <c r="M137" s="66"/>
      <c r="N137" s="66"/>
    </row>
    <row r="138" spans="1:14" ht="15" x14ac:dyDescent="0.2">
      <c r="A138" s="249"/>
      <c r="B138" s="249"/>
      <c r="C138" s="250"/>
      <c r="D138" s="250"/>
      <c r="E138" s="250"/>
      <c r="F138" s="250"/>
      <c r="G138" s="250"/>
      <c r="H138" s="251" t="s">
        <v>243</v>
      </c>
      <c r="I138" s="252"/>
      <c r="J138" s="252"/>
      <c r="K138" s="252">
        <f>SUM(K139)</f>
        <v>300000</v>
      </c>
      <c r="M138" s="66"/>
      <c r="N138" s="66"/>
    </row>
    <row r="139" spans="1:14" x14ac:dyDescent="0.2">
      <c r="A139" s="353"/>
      <c r="B139" s="353"/>
      <c r="C139" s="353"/>
      <c r="D139" s="353"/>
      <c r="E139" s="353"/>
      <c r="F139" s="353"/>
      <c r="G139" s="220"/>
      <c r="H139" s="209" t="s">
        <v>234</v>
      </c>
      <c r="I139" s="253"/>
      <c r="J139" s="253"/>
      <c r="K139" s="254">
        <f>SUM(K140)</f>
        <v>300000</v>
      </c>
      <c r="M139" s="66"/>
      <c r="N139" s="66"/>
    </row>
    <row r="140" spans="1:14" x14ac:dyDescent="0.2">
      <c r="A140" s="224" t="s">
        <v>1010</v>
      </c>
      <c r="B140" s="224" t="s">
        <v>939</v>
      </c>
      <c r="C140" s="225" t="s">
        <v>788</v>
      </c>
      <c r="D140" s="225" t="s">
        <v>789</v>
      </c>
      <c r="E140" s="225" t="s">
        <v>790</v>
      </c>
      <c r="F140" s="225" t="s">
        <v>940</v>
      </c>
      <c r="G140" s="225"/>
      <c r="H140" s="225" t="s">
        <v>941</v>
      </c>
      <c r="I140" s="226">
        <v>40297</v>
      </c>
      <c r="J140" s="227">
        <v>40297</v>
      </c>
      <c r="K140" s="228">
        <v>300000</v>
      </c>
      <c r="M140" s="66"/>
      <c r="N140" s="66"/>
    </row>
    <row r="142" spans="1:14" ht="15" x14ac:dyDescent="0.2">
      <c r="A142" s="217"/>
      <c r="B142" s="217"/>
      <c r="C142" s="218"/>
      <c r="D142" s="218"/>
      <c r="E142" s="218"/>
      <c r="F142" s="218"/>
      <c r="G142" s="218"/>
      <c r="H142" s="156" t="s">
        <v>1011</v>
      </c>
      <c r="I142" s="219"/>
      <c r="J142" s="219"/>
      <c r="K142" s="219">
        <f>SUM(K143:K144)</f>
        <v>11910000</v>
      </c>
      <c r="M142" s="66"/>
      <c r="N142" s="66"/>
    </row>
    <row r="143" spans="1:14" x14ac:dyDescent="0.2">
      <c r="A143" s="224" t="s">
        <v>1012</v>
      </c>
      <c r="B143" s="224" t="s">
        <v>956</v>
      </c>
      <c r="C143" s="225" t="s">
        <v>788</v>
      </c>
      <c r="D143" s="225" t="s">
        <v>789</v>
      </c>
      <c r="E143" s="225" t="s">
        <v>790</v>
      </c>
      <c r="F143" s="225" t="s">
        <v>1013</v>
      </c>
      <c r="G143" s="225"/>
      <c r="H143" s="225" t="s">
        <v>1014</v>
      </c>
      <c r="I143" s="226">
        <v>11000000</v>
      </c>
      <c r="J143" s="227">
        <v>11000000</v>
      </c>
      <c r="K143" s="228">
        <v>11900000</v>
      </c>
      <c r="M143" s="66"/>
      <c r="N143" s="66"/>
    </row>
    <row r="144" spans="1:14" s="11" customFormat="1" x14ac:dyDescent="0.2">
      <c r="A144" s="73"/>
      <c r="B144" s="73"/>
      <c r="D144" s="73"/>
      <c r="F144" s="225">
        <v>10096000000</v>
      </c>
      <c r="G144" s="243"/>
      <c r="H144" s="11" t="s">
        <v>349</v>
      </c>
      <c r="I144" s="64"/>
      <c r="J144" s="76"/>
      <c r="K144" s="228">
        <v>10000</v>
      </c>
      <c r="L144" s="72"/>
    </row>
    <row r="145" spans="1:14" ht="15" x14ac:dyDescent="0.2">
      <c r="A145" s="217"/>
      <c r="B145" s="217"/>
      <c r="C145" s="218"/>
      <c r="D145" s="218"/>
      <c r="E145" s="218"/>
      <c r="F145" s="218"/>
      <c r="G145" s="218"/>
      <c r="H145" s="156" t="s">
        <v>1117</v>
      </c>
      <c r="I145" s="219"/>
      <c r="J145" s="219"/>
      <c r="K145" s="219">
        <f>SUM(K146+K155)</f>
        <v>9590500</v>
      </c>
      <c r="L145" s="66"/>
      <c r="M145" s="66"/>
      <c r="N145" s="66"/>
    </row>
    <row r="146" spans="1:14" x14ac:dyDescent="0.2">
      <c r="A146" s="220"/>
      <c r="B146" s="220"/>
      <c r="C146" s="221"/>
      <c r="D146" s="221"/>
      <c r="E146" s="221"/>
      <c r="F146" s="221"/>
      <c r="G146" s="221"/>
      <c r="H146" s="209" t="s">
        <v>1118</v>
      </c>
      <c r="I146" s="253">
        <f>SUM(I147:I154)</f>
        <v>8750500</v>
      </c>
      <c r="J146" s="253">
        <f>SUM(J147:J154)</f>
        <v>9169757</v>
      </c>
      <c r="K146" s="254">
        <f>SUM(K147:K154)</f>
        <v>8920500</v>
      </c>
      <c r="L146" s="66"/>
      <c r="M146" s="66"/>
      <c r="N146" s="66"/>
    </row>
    <row r="147" spans="1:14" x14ac:dyDescent="0.2">
      <c r="A147" s="224" t="s">
        <v>907</v>
      </c>
      <c r="B147" s="224" t="s">
        <v>939</v>
      </c>
      <c r="C147" s="225" t="s">
        <v>788</v>
      </c>
      <c r="D147" s="225" t="s">
        <v>789</v>
      </c>
      <c r="E147" s="225" t="s">
        <v>790</v>
      </c>
      <c r="F147" s="225" t="s">
        <v>1015</v>
      </c>
      <c r="G147" s="225"/>
      <c r="H147" s="225" t="s">
        <v>1016</v>
      </c>
      <c r="I147" s="226">
        <v>0</v>
      </c>
      <c r="J147" s="227">
        <v>387082</v>
      </c>
      <c r="K147" s="228">
        <v>450000</v>
      </c>
      <c r="L147" s="66"/>
      <c r="M147" s="66"/>
      <c r="N147" s="66"/>
    </row>
    <row r="148" spans="1:14" x14ac:dyDescent="0.2">
      <c r="A148" s="224" t="s">
        <v>907</v>
      </c>
      <c r="B148" s="224" t="s">
        <v>939</v>
      </c>
      <c r="C148" s="225" t="s">
        <v>788</v>
      </c>
      <c r="D148" s="225" t="s">
        <v>789</v>
      </c>
      <c r="E148" s="225" t="s">
        <v>790</v>
      </c>
      <c r="F148" s="225" t="s">
        <v>1017</v>
      </c>
      <c r="G148" s="225"/>
      <c r="H148" s="225" t="s">
        <v>1018</v>
      </c>
      <c r="I148" s="226">
        <v>3000000</v>
      </c>
      <c r="J148" s="227">
        <v>3000000</v>
      </c>
      <c r="K148" s="228">
        <v>3000000</v>
      </c>
      <c r="L148" s="66"/>
      <c r="M148" s="66"/>
      <c r="N148" s="66"/>
    </row>
    <row r="149" spans="1:14" x14ac:dyDescent="0.2">
      <c r="A149" s="224" t="s">
        <v>907</v>
      </c>
      <c r="B149" s="224" t="s">
        <v>939</v>
      </c>
      <c r="C149" s="225" t="s">
        <v>788</v>
      </c>
      <c r="D149" s="225" t="s">
        <v>789</v>
      </c>
      <c r="E149" s="225" t="s">
        <v>790</v>
      </c>
      <c r="F149" s="225" t="s">
        <v>1019</v>
      </c>
      <c r="G149" s="225"/>
      <c r="H149" s="225" t="s">
        <v>1020</v>
      </c>
      <c r="I149" s="226">
        <v>4500000</v>
      </c>
      <c r="J149" s="227">
        <v>4500000</v>
      </c>
      <c r="K149" s="228">
        <v>4200000</v>
      </c>
      <c r="L149" s="66"/>
      <c r="M149" s="66"/>
      <c r="N149" s="66"/>
    </row>
    <row r="150" spans="1:14" x14ac:dyDescent="0.2">
      <c r="A150" s="224" t="s">
        <v>907</v>
      </c>
      <c r="B150" s="224" t="s">
        <v>939</v>
      </c>
      <c r="C150" s="225" t="s">
        <v>788</v>
      </c>
      <c r="D150" s="225" t="s">
        <v>789</v>
      </c>
      <c r="E150" s="225" t="s">
        <v>790</v>
      </c>
      <c r="F150" s="225" t="s">
        <v>985</v>
      </c>
      <c r="G150" s="225"/>
      <c r="H150" s="225" t="s">
        <v>986</v>
      </c>
      <c r="I150" s="226">
        <v>0</v>
      </c>
      <c r="J150" s="227">
        <v>32175</v>
      </c>
      <c r="K150" s="228">
        <v>20000</v>
      </c>
      <c r="L150" s="66"/>
      <c r="M150" s="66"/>
      <c r="N150" s="66"/>
    </row>
    <row r="151" spans="1:14" x14ac:dyDescent="0.2">
      <c r="A151" s="224" t="s">
        <v>907</v>
      </c>
      <c r="B151" s="224" t="s">
        <v>956</v>
      </c>
      <c r="C151" s="225" t="s">
        <v>788</v>
      </c>
      <c r="D151" s="225" t="s">
        <v>789</v>
      </c>
      <c r="E151" s="225" t="s">
        <v>790</v>
      </c>
      <c r="F151" s="225" t="s">
        <v>1021</v>
      </c>
      <c r="G151" s="225"/>
      <c r="H151" s="225" t="s">
        <v>1022</v>
      </c>
      <c r="I151" s="226">
        <v>72000</v>
      </c>
      <c r="J151" s="227">
        <v>72000</v>
      </c>
      <c r="K151" s="228">
        <v>72000</v>
      </c>
      <c r="L151" s="66"/>
      <c r="M151" s="66"/>
      <c r="N151" s="66"/>
    </row>
    <row r="152" spans="1:14" x14ac:dyDescent="0.2">
      <c r="A152" s="224" t="s">
        <v>907</v>
      </c>
      <c r="B152" s="224" t="s">
        <v>956</v>
      </c>
      <c r="C152" s="225" t="s">
        <v>788</v>
      </c>
      <c r="D152" s="225" t="s">
        <v>789</v>
      </c>
      <c r="E152" s="225" t="s">
        <v>790</v>
      </c>
      <c r="F152" s="225" t="s">
        <v>1023</v>
      </c>
      <c r="G152" s="225"/>
      <c r="H152" s="225" t="s">
        <v>1024</v>
      </c>
      <c r="I152" s="226">
        <v>35000</v>
      </c>
      <c r="J152" s="227">
        <v>35000</v>
      </c>
      <c r="K152" s="228">
        <v>35000</v>
      </c>
      <c r="L152" s="66"/>
      <c r="M152" s="66"/>
      <c r="N152" s="66"/>
    </row>
    <row r="153" spans="1:14" x14ac:dyDescent="0.2">
      <c r="A153" s="224" t="s">
        <v>907</v>
      </c>
      <c r="B153" s="224" t="s">
        <v>956</v>
      </c>
      <c r="C153" s="225" t="s">
        <v>788</v>
      </c>
      <c r="D153" s="225" t="s">
        <v>789</v>
      </c>
      <c r="E153" s="225" t="s">
        <v>790</v>
      </c>
      <c r="F153" s="225" t="s">
        <v>1025</v>
      </c>
      <c r="G153" s="225"/>
      <c r="H153" s="225" t="s">
        <v>1026</v>
      </c>
      <c r="I153" s="226">
        <v>1114500</v>
      </c>
      <c r="J153" s="227">
        <v>1114500</v>
      </c>
      <c r="K153" s="228">
        <v>1114500</v>
      </c>
      <c r="L153" s="66"/>
      <c r="M153" s="66"/>
      <c r="N153" s="66"/>
    </row>
    <row r="154" spans="1:14" x14ac:dyDescent="0.2">
      <c r="A154" s="224" t="s">
        <v>907</v>
      </c>
      <c r="B154" s="224" t="s">
        <v>956</v>
      </c>
      <c r="C154" s="225" t="s">
        <v>788</v>
      </c>
      <c r="D154" s="225" t="s">
        <v>789</v>
      </c>
      <c r="E154" s="225" t="s">
        <v>790</v>
      </c>
      <c r="F154" s="225" t="s">
        <v>1027</v>
      </c>
      <c r="G154" s="225"/>
      <c r="H154" s="225" t="s">
        <v>1028</v>
      </c>
      <c r="I154" s="226">
        <v>29000</v>
      </c>
      <c r="J154" s="227">
        <v>29000</v>
      </c>
      <c r="K154" s="228">
        <v>29000</v>
      </c>
      <c r="L154" s="66"/>
      <c r="M154" s="66"/>
      <c r="N154" s="66"/>
    </row>
    <row r="155" spans="1:14" x14ac:dyDescent="0.2">
      <c r="A155" s="348"/>
      <c r="B155" s="348"/>
      <c r="C155" s="348"/>
      <c r="D155" s="348"/>
      <c r="E155" s="348"/>
      <c r="F155" s="348"/>
      <c r="G155" s="284"/>
      <c r="H155" s="209" t="s">
        <v>697</v>
      </c>
      <c r="I155" s="253">
        <f>SUM(I156:I158)</f>
        <v>654000</v>
      </c>
      <c r="J155" s="253">
        <f>SUM(J156:J158)</f>
        <v>593639</v>
      </c>
      <c r="K155" s="254">
        <f>SUM(K156:K158)</f>
        <v>670000</v>
      </c>
      <c r="L155" s="66"/>
      <c r="M155" s="66"/>
      <c r="N155" s="66"/>
    </row>
    <row r="156" spans="1:14" x14ac:dyDescent="0.2">
      <c r="A156" s="224" t="s">
        <v>915</v>
      </c>
      <c r="B156" s="224" t="s">
        <v>939</v>
      </c>
      <c r="C156" s="225" t="s">
        <v>788</v>
      </c>
      <c r="D156" s="225" t="s">
        <v>789</v>
      </c>
      <c r="E156" s="225" t="s">
        <v>790</v>
      </c>
      <c r="F156" s="225" t="s">
        <v>1029</v>
      </c>
      <c r="G156" s="225"/>
      <c r="H156" s="225" t="s">
        <v>1030</v>
      </c>
      <c r="I156" s="226">
        <v>4000</v>
      </c>
      <c r="J156" s="227">
        <v>4000</v>
      </c>
      <c r="K156" s="228">
        <v>20000</v>
      </c>
      <c r="L156" s="66"/>
      <c r="M156" s="66"/>
      <c r="N156" s="66"/>
    </row>
    <row r="157" spans="1:14" x14ac:dyDescent="0.2">
      <c r="A157" s="224" t="s">
        <v>915</v>
      </c>
      <c r="B157" s="224" t="s">
        <v>948</v>
      </c>
      <c r="C157" s="225" t="s">
        <v>788</v>
      </c>
      <c r="D157" s="225" t="s">
        <v>789</v>
      </c>
      <c r="E157" s="225" t="s">
        <v>790</v>
      </c>
      <c r="F157" s="225" t="s">
        <v>1031</v>
      </c>
      <c r="G157" s="225"/>
      <c r="H157" s="225" t="s">
        <v>1032</v>
      </c>
      <c r="I157" s="226">
        <v>300000</v>
      </c>
      <c r="J157" s="227">
        <v>300000</v>
      </c>
      <c r="K157" s="228">
        <v>300000</v>
      </c>
      <c r="L157" s="66"/>
      <c r="M157" s="66"/>
      <c r="N157" s="66"/>
    </row>
    <row r="158" spans="1:14" x14ac:dyDescent="0.2">
      <c r="A158" s="224" t="s">
        <v>915</v>
      </c>
      <c r="B158" s="224" t="s">
        <v>948</v>
      </c>
      <c r="C158" s="225" t="s">
        <v>788</v>
      </c>
      <c r="D158" s="225" t="s">
        <v>789</v>
      </c>
      <c r="E158" s="225" t="s">
        <v>790</v>
      </c>
      <c r="F158" s="225" t="s">
        <v>1033</v>
      </c>
      <c r="G158" s="225"/>
      <c r="H158" s="225" t="s">
        <v>1034</v>
      </c>
      <c r="I158" s="226">
        <v>350000</v>
      </c>
      <c r="J158" s="227">
        <v>289639</v>
      </c>
      <c r="K158" s="228">
        <v>350000</v>
      </c>
      <c r="L158" s="66"/>
      <c r="M158" s="66"/>
      <c r="N158" s="66"/>
    </row>
    <row r="159" spans="1:14" x14ac:dyDescent="0.2">
      <c r="A159" s="242"/>
      <c r="B159" s="270"/>
      <c r="C159" s="271"/>
      <c r="D159" s="271"/>
      <c r="E159" s="271"/>
      <c r="F159" s="271"/>
      <c r="G159" s="243"/>
      <c r="H159" s="243"/>
      <c r="I159" s="245"/>
      <c r="J159" s="246"/>
      <c r="K159" s="247"/>
      <c r="L159" s="66"/>
      <c r="M159" s="66"/>
      <c r="N159" s="66"/>
    </row>
    <row r="160" spans="1:14" ht="15" x14ac:dyDescent="0.2">
      <c r="A160" s="217"/>
      <c r="B160" s="217"/>
      <c r="C160" s="218"/>
      <c r="D160" s="218"/>
      <c r="E160" s="218"/>
      <c r="F160" s="218"/>
      <c r="G160" s="218"/>
      <c r="H160" s="156" t="s">
        <v>365</v>
      </c>
      <c r="I160" s="219"/>
      <c r="J160" s="219"/>
      <c r="K160" s="219">
        <f>SUM(K165+K161)</f>
        <v>27603000</v>
      </c>
      <c r="L160" s="66"/>
      <c r="M160" s="66"/>
      <c r="N160" s="66"/>
    </row>
    <row r="161" spans="1:14" x14ac:dyDescent="0.2">
      <c r="A161" s="18"/>
      <c r="B161" s="18"/>
      <c r="C161" s="248"/>
      <c r="D161" s="248"/>
      <c r="E161" s="248"/>
      <c r="F161" s="248"/>
      <c r="G161" s="248"/>
      <c r="H161" s="209" t="s">
        <v>370</v>
      </c>
      <c r="I161" s="253">
        <f>SUM(I162:I164)</f>
        <v>32089</v>
      </c>
      <c r="J161" s="253">
        <f>SUM(J162:J164)</f>
        <v>186626</v>
      </c>
      <c r="K161" s="254">
        <f>SUM(K162:K164)</f>
        <v>217000</v>
      </c>
      <c r="L161" s="66"/>
      <c r="M161" s="66"/>
      <c r="N161" s="66"/>
    </row>
    <row r="162" spans="1:14" x14ac:dyDescent="0.2">
      <c r="A162" s="224" t="s">
        <v>1035</v>
      </c>
      <c r="B162" s="224" t="s">
        <v>939</v>
      </c>
      <c r="C162" s="225" t="s">
        <v>788</v>
      </c>
      <c r="D162" s="225" t="s">
        <v>789</v>
      </c>
      <c r="E162" s="225" t="s">
        <v>790</v>
      </c>
      <c r="F162" s="225" t="s">
        <v>1036</v>
      </c>
      <c r="G162" s="225"/>
      <c r="H162" s="225" t="s">
        <v>1037</v>
      </c>
      <c r="I162" s="226">
        <v>30000</v>
      </c>
      <c r="J162" s="227">
        <v>30000</v>
      </c>
      <c r="K162" s="228">
        <v>40000</v>
      </c>
      <c r="L162" s="66"/>
      <c r="M162" s="66"/>
      <c r="N162" s="66"/>
    </row>
    <row r="163" spans="1:14" x14ac:dyDescent="0.2">
      <c r="A163" s="224" t="s">
        <v>1035</v>
      </c>
      <c r="B163" s="224" t="s">
        <v>956</v>
      </c>
      <c r="C163" s="225" t="s">
        <v>788</v>
      </c>
      <c r="D163" s="225" t="s">
        <v>789</v>
      </c>
      <c r="E163" s="225" t="s">
        <v>790</v>
      </c>
      <c r="F163" s="225" t="s">
        <v>1038</v>
      </c>
      <c r="G163" s="225"/>
      <c r="H163" s="225" t="s">
        <v>1039</v>
      </c>
      <c r="I163" s="226">
        <v>2089</v>
      </c>
      <c r="J163" s="227">
        <v>2089</v>
      </c>
      <c r="K163" s="228">
        <v>2000</v>
      </c>
      <c r="L163" s="66"/>
      <c r="M163" s="66"/>
      <c r="N163" s="66"/>
    </row>
    <row r="164" spans="1:14" x14ac:dyDescent="0.2">
      <c r="A164" s="224" t="s">
        <v>1035</v>
      </c>
      <c r="B164" s="224" t="s">
        <v>956</v>
      </c>
      <c r="C164" s="225" t="s">
        <v>788</v>
      </c>
      <c r="D164" s="225" t="s">
        <v>789</v>
      </c>
      <c r="E164" s="225" t="s">
        <v>790</v>
      </c>
      <c r="F164" s="225" t="s">
        <v>1040</v>
      </c>
      <c r="G164" s="225"/>
      <c r="H164" s="225" t="s">
        <v>1041</v>
      </c>
      <c r="I164" s="226">
        <v>0</v>
      </c>
      <c r="J164" s="227">
        <v>154537</v>
      </c>
      <c r="K164" s="228">
        <v>175000</v>
      </c>
      <c r="L164" s="66"/>
      <c r="M164" s="66"/>
      <c r="N164" s="66"/>
    </row>
    <row r="165" spans="1:14" x14ac:dyDescent="0.2">
      <c r="A165" s="348"/>
      <c r="B165" s="348"/>
      <c r="C165" s="348"/>
      <c r="D165" s="348"/>
      <c r="E165" s="348"/>
      <c r="F165" s="348"/>
      <c r="G165" s="284"/>
      <c r="H165" s="209" t="s">
        <v>1042</v>
      </c>
      <c r="I165" s="253">
        <f>SUM(I166:I167)</f>
        <v>27555000</v>
      </c>
      <c r="J165" s="253">
        <f>SUM(J166:J167)</f>
        <v>27355000</v>
      </c>
      <c r="K165" s="254">
        <f>SUM(K166:K167)</f>
        <v>27386000</v>
      </c>
      <c r="L165" s="66"/>
      <c r="M165" s="66"/>
      <c r="N165" s="66"/>
    </row>
    <row r="166" spans="1:14" x14ac:dyDescent="0.2">
      <c r="A166" s="224" t="s">
        <v>920</v>
      </c>
      <c r="B166" s="224" t="s">
        <v>956</v>
      </c>
      <c r="C166" s="225" t="s">
        <v>798</v>
      </c>
      <c r="D166" s="225" t="s">
        <v>789</v>
      </c>
      <c r="E166" s="225" t="s">
        <v>790</v>
      </c>
      <c r="F166" s="225" t="s">
        <v>1043</v>
      </c>
      <c r="G166" s="225"/>
      <c r="H166" s="225" t="s">
        <v>1044</v>
      </c>
      <c r="I166" s="226">
        <v>26445000</v>
      </c>
      <c r="J166" s="227">
        <v>26245000</v>
      </c>
      <c r="K166" s="228">
        <v>26276000</v>
      </c>
      <c r="L166" s="66"/>
      <c r="M166" s="66"/>
      <c r="N166" s="66"/>
    </row>
    <row r="167" spans="1:14" x14ac:dyDescent="0.2">
      <c r="A167" s="224" t="s">
        <v>920</v>
      </c>
      <c r="B167" s="224" t="s">
        <v>956</v>
      </c>
      <c r="C167" s="225" t="s">
        <v>923</v>
      </c>
      <c r="D167" s="225" t="s">
        <v>789</v>
      </c>
      <c r="E167" s="225" t="s">
        <v>790</v>
      </c>
      <c r="F167" s="225" t="s">
        <v>1045</v>
      </c>
      <c r="G167" s="225"/>
      <c r="H167" s="225" t="s">
        <v>1046</v>
      </c>
      <c r="I167" s="226">
        <v>1110000</v>
      </c>
      <c r="J167" s="227">
        <v>1110000</v>
      </c>
      <c r="K167" s="228">
        <v>1110000</v>
      </c>
      <c r="L167" s="66"/>
      <c r="M167" s="66"/>
      <c r="N167" s="66"/>
    </row>
    <row r="174" spans="1:14" x14ac:dyDescent="0.2">
      <c r="J174" s="272"/>
      <c r="K174" s="273"/>
      <c r="L174" s="66"/>
      <c r="M174" s="66"/>
      <c r="N174" s="66"/>
    </row>
    <row r="175" spans="1:14" x14ac:dyDescent="0.2">
      <c r="J175" s="229"/>
      <c r="K175" s="273"/>
      <c r="L175" s="66"/>
      <c r="M175" s="66"/>
      <c r="N175" s="66"/>
    </row>
  </sheetData>
  <mergeCells count="12">
    <mergeCell ref="A165:F165"/>
    <mergeCell ref="A28:F28"/>
    <mergeCell ref="A33:F33"/>
    <mergeCell ref="A42:F42"/>
    <mergeCell ref="A63:F63"/>
    <mergeCell ref="A69:F69"/>
    <mergeCell ref="A101:F101"/>
    <mergeCell ref="A105:F105"/>
    <mergeCell ref="A113:F113"/>
    <mergeCell ref="A134:F134"/>
    <mergeCell ref="A139:F139"/>
    <mergeCell ref="A155:F155"/>
  </mergeCells>
  <pageMargins left="0.7" right="0.7" top="0.78740157499999996" bottom="0.78740157499999996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 struktura 2015</vt:lpstr>
      <vt:lpstr>výdaje struktura 2015</vt:lpstr>
      <vt:lpstr>organizace města podrobněji</vt:lpstr>
      <vt:lpstr>VHČ struktura 2015</vt:lpstr>
    </vt:vector>
  </TitlesOfParts>
  <Company>Liberecka IS,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Karbanová Jana</dc:creator>
  <cp:lastModifiedBy>Moravcová Jana</cp:lastModifiedBy>
  <cp:lastPrinted>2015-01-14T14:21:59Z</cp:lastPrinted>
  <dcterms:created xsi:type="dcterms:W3CDTF">2014-11-03T11:45:36Z</dcterms:created>
  <dcterms:modified xsi:type="dcterms:W3CDTF">2015-01-14T15:28:28Z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